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glasheen.AECF\Box Sync\lglasheen\Foster home calculator\"/>
    </mc:Choice>
  </mc:AlternateContent>
  <bookViews>
    <workbookView xWindow="0" yWindow="0" windowWidth="20460" windowHeight="7515" firstSheet="1" activeTab="1"/>
  </bookViews>
  <sheets>
    <sheet name="Developer Notes" sheetId="35" state="hidden" r:id="rId1"/>
    <sheet name="Assumptions" sheetId="31" r:id="rId2"/>
    <sheet name="Data" sheetId="37" r:id="rId3"/>
    <sheet name="FHestimator" sheetId="5" r:id="rId4"/>
    <sheet name="Recruiting needs" sheetId="36" r:id="rId5"/>
  </sheets>
  <definedNames>
    <definedName name="_xlnm.Print_Area" localSheetId="1">Assumptions!$A$1:$B$49</definedName>
    <definedName name="_xlnm.Print_Area" localSheetId="2">Data!$A$1:$B$48</definedName>
    <definedName name="_xlnm.Print_Area" localSheetId="3">FHestimator!$A$1:$G$74</definedName>
    <definedName name="_xlnm.Print_Area" localSheetId="4">'Recruiting needs'!$A$1:$D$11</definedName>
    <definedName name="_xlnm.Print_Titles" localSheetId="1">Assumptions!$1:$4</definedName>
  </definedNames>
  <calcPr calcId="152511"/>
</workbook>
</file>

<file path=xl/calcChain.xml><?xml version="1.0" encoding="utf-8"?>
<calcChain xmlns="http://schemas.openxmlformats.org/spreadsheetml/2006/main">
  <c r="B8" i="5" l="1"/>
  <c r="B7" i="5"/>
  <c r="B5" i="5"/>
  <c r="B4" i="5"/>
  <c r="A3" i="5"/>
  <c r="B2" i="5" l="1"/>
  <c r="A9" i="37" l="1"/>
  <c r="A6" i="37"/>
  <c r="A10" i="37"/>
  <c r="A7" i="37"/>
  <c r="B11" i="5" l="1"/>
  <c r="B10" i="5"/>
  <c r="B9" i="5"/>
  <c r="B6" i="5"/>
  <c r="C8" i="5" l="1"/>
  <c r="C7" i="5"/>
  <c r="C5" i="5"/>
  <c r="C4" i="5"/>
  <c r="B8" i="36"/>
  <c r="B7" i="36"/>
  <c r="B6" i="36"/>
  <c r="B5" i="36"/>
  <c r="C68" i="5"/>
  <c r="C67" i="5"/>
  <c r="D63" i="5"/>
  <c r="G53" i="5"/>
  <c r="F53" i="5"/>
  <c r="E53" i="5"/>
  <c r="D53" i="5"/>
  <c r="G40" i="5"/>
  <c r="F40" i="5"/>
  <c r="E40" i="5"/>
  <c r="D40" i="5"/>
  <c r="C38" i="5"/>
  <c r="C37" i="5"/>
  <c r="C36" i="5"/>
  <c r="C35" i="5"/>
  <c r="G15" i="5"/>
  <c r="F15" i="5"/>
  <c r="E15" i="5"/>
  <c r="D15" i="5"/>
  <c r="C9" i="5" l="1"/>
  <c r="C6" i="5"/>
  <c r="G41" i="5"/>
  <c r="F41" i="5"/>
  <c r="E41" i="5"/>
  <c r="D41" i="5"/>
  <c r="C10" i="5" l="1"/>
  <c r="C11" i="5" s="1"/>
  <c r="C39" i="5"/>
  <c r="G42" i="5" s="1"/>
  <c r="G43" i="5" l="1"/>
  <c r="G44" i="5"/>
  <c r="E42" i="5"/>
  <c r="E44" i="5" s="1"/>
  <c r="D42" i="5"/>
  <c r="D44" i="5" s="1"/>
  <c r="F42" i="5"/>
  <c r="F44" i="5" s="1"/>
  <c r="C15" i="5"/>
  <c r="D14" i="5" s="1"/>
  <c r="E43" i="5" l="1"/>
  <c r="E45" i="5" s="1"/>
  <c r="G45" i="5"/>
  <c r="F43" i="5"/>
  <c r="F45" i="5" s="1"/>
  <c r="D43" i="5"/>
  <c r="D45" i="5" s="1"/>
  <c r="G14" i="5"/>
  <c r="F14" i="5"/>
  <c r="E14" i="5"/>
  <c r="D62" i="5" l="1"/>
  <c r="G52" i="5"/>
  <c r="F52" i="5"/>
  <c r="E52" i="5"/>
  <c r="D52" i="5"/>
  <c r="C71" i="5" l="1"/>
  <c r="G47" i="5"/>
  <c r="F47" i="5"/>
  <c r="E47" i="5"/>
  <c r="D47" i="5"/>
  <c r="C30" i="5"/>
  <c r="D30" i="5" s="1"/>
  <c r="C28" i="5"/>
  <c r="E28" i="5" s="1"/>
  <c r="G19" i="5"/>
  <c r="F19" i="5"/>
  <c r="E19" i="5"/>
  <c r="G18" i="5"/>
  <c r="F18" i="5"/>
  <c r="E18" i="5"/>
  <c r="D18" i="5"/>
  <c r="G17" i="5"/>
  <c r="F17" i="5"/>
  <c r="E17" i="5"/>
  <c r="D17" i="5"/>
  <c r="C69" i="5"/>
  <c r="C70" i="5" s="1"/>
  <c r="C53" i="5"/>
  <c r="D21" i="5" l="1"/>
  <c r="F21" i="5"/>
  <c r="F30" i="5"/>
  <c r="E21" i="5"/>
  <c r="F28" i="5"/>
  <c r="C72" i="5"/>
  <c r="G21" i="5"/>
  <c r="E30" i="5"/>
  <c r="G28" i="5"/>
  <c r="D28" i="5"/>
  <c r="G30" i="5"/>
  <c r="D22" i="5" l="1"/>
  <c r="E22" i="5"/>
  <c r="G22" i="5"/>
  <c r="G25" i="5" s="1"/>
  <c r="G27" i="5" s="1"/>
  <c r="G29" i="5" s="1"/>
  <c r="G31" i="5" s="1"/>
  <c r="G32" i="5" s="1"/>
  <c r="F22" i="5"/>
  <c r="F25" i="5" s="1"/>
  <c r="F27" i="5" s="1"/>
  <c r="F29" i="5" s="1"/>
  <c r="F31" i="5" s="1"/>
  <c r="F32" i="5" s="1"/>
  <c r="C22" i="5" l="1"/>
  <c r="E25" i="5"/>
  <c r="E27" i="5" s="1"/>
  <c r="E29" i="5" s="1"/>
  <c r="E31" i="5" s="1"/>
  <c r="E32" i="5" s="1"/>
  <c r="D25" i="5"/>
  <c r="D27" i="5" s="1"/>
  <c r="D29" i="5" s="1"/>
  <c r="D31" i="5" s="1"/>
  <c r="D32" i="5" s="1"/>
  <c r="C25" i="5" l="1"/>
  <c r="C27" i="5" s="1"/>
  <c r="C29" i="5" s="1"/>
  <c r="C31" i="5" s="1"/>
  <c r="D46" i="5" l="1"/>
  <c r="G46" i="5"/>
  <c r="F46" i="5"/>
  <c r="E46" i="5"/>
  <c r="F48" i="5" l="1"/>
  <c r="F49" i="5" s="1"/>
  <c r="G48" i="5"/>
  <c r="G49" i="5" s="1"/>
  <c r="E48" i="5"/>
  <c r="E49" i="5" s="1"/>
  <c r="D48" i="5"/>
  <c r="D49" i="5" s="1"/>
  <c r="E59" i="5" l="1"/>
  <c r="C49" i="5"/>
  <c r="E56" i="5"/>
  <c r="E65" i="5"/>
  <c r="G65" i="5"/>
  <c r="G56" i="5"/>
  <c r="G59" i="5"/>
  <c r="G58" i="5"/>
  <c r="G57" i="5"/>
  <c r="F57" i="5"/>
  <c r="F56" i="5"/>
  <c r="F59" i="5"/>
  <c r="F65" i="5"/>
  <c r="F58" i="5"/>
  <c r="E57" i="5"/>
  <c r="E58" i="5"/>
  <c r="D58" i="5"/>
  <c r="D57" i="5"/>
  <c r="D56" i="5"/>
  <c r="D65" i="5"/>
  <c r="D59" i="5"/>
  <c r="C46" i="5"/>
  <c r="E60" i="5" l="1"/>
  <c r="F60" i="5"/>
  <c r="G60" i="5"/>
  <c r="C59" i="5"/>
  <c r="C65" i="5"/>
  <c r="C57" i="5"/>
  <c r="C48" i="5"/>
  <c r="C9" i="36" s="1"/>
  <c r="C7" i="36" s="1"/>
  <c r="C6" i="36" s="1"/>
  <c r="C5" i="36" s="1"/>
  <c r="C4" i="36" s="1"/>
  <c r="C58" i="5"/>
  <c r="D60" i="5" l="1"/>
  <c r="C56" i="5"/>
  <c r="C60" i="5" s="1"/>
</calcChain>
</file>

<file path=xl/sharedStrings.xml><?xml version="1.0" encoding="utf-8"?>
<sst xmlns="http://schemas.openxmlformats.org/spreadsheetml/2006/main" count="185" uniqueCount="159">
  <si>
    <t>%</t>
  </si>
  <si>
    <t>White</t>
  </si>
  <si>
    <t>Hispanic</t>
  </si>
  <si>
    <t>Step 3: Convert BED DAYS into homes needed</t>
  </si>
  <si>
    <t>0-2 years</t>
  </si>
  <si>
    <t>3-5 years</t>
  </si>
  <si>
    <t>6-12 years</t>
  </si>
  <si>
    <t>13-21 years</t>
  </si>
  <si>
    <t>Step 2. Estimate BED DAYS needed for children served by age</t>
  </si>
  <si>
    <t xml:space="preserve">       - White</t>
  </si>
  <si>
    <t xml:space="preserve">       -Hispanic</t>
  </si>
  <si>
    <t xml:space="preserve">     </t>
  </si>
  <si>
    <t>9a</t>
  </si>
  <si>
    <t>10a</t>
  </si>
  <si>
    <t>10b</t>
  </si>
  <si>
    <t>10c</t>
  </si>
  <si>
    <t>10d</t>
  </si>
  <si>
    <t>10e</t>
  </si>
  <si>
    <t>18a</t>
  </si>
  <si>
    <t>18b</t>
  </si>
  <si>
    <t>18c</t>
  </si>
  <si>
    <t>Estimate % of children who should be with:</t>
  </si>
  <si>
    <t>Total bed days - annual</t>
  </si>
  <si>
    <r>
      <t xml:space="preserve">Total </t>
    </r>
    <r>
      <rPr>
        <b/>
        <i/>
        <sz val="10"/>
        <rFont val="Arial"/>
        <family val="2"/>
      </rPr>
      <t>daily</t>
    </r>
    <r>
      <rPr>
        <sz val="10"/>
        <rFont val="Arial"/>
        <family val="2"/>
      </rPr>
      <t xml:space="preserve"> beds needed </t>
    </r>
  </si>
  <si>
    <t>Homes closed last year  (Note: use as an estimate of homes that will close this year)</t>
  </si>
  <si>
    <t xml:space="preserve">Actual "usable" homes </t>
  </si>
  <si>
    <t>Race/ethnicity</t>
  </si>
  <si>
    <t>What percent of children over 12 years old do you think will be placed in a therapeutic foster home next year?</t>
  </si>
  <si>
    <t>What is average number of beds In a home?</t>
  </si>
  <si>
    <t xml:space="preserve">    - # of children served</t>
  </si>
  <si>
    <t xml:space="preserve">    - % of all children served</t>
  </si>
  <si>
    <t>Native American</t>
  </si>
  <si>
    <t>African American</t>
  </si>
  <si>
    <t>Other</t>
  </si>
  <si>
    <t xml:space="preserve">       - Other</t>
  </si>
  <si>
    <t>Targeted Population 1: Race</t>
  </si>
  <si>
    <t>Targeted Population 2: Hispanic Ethnicity</t>
  </si>
  <si>
    <t>Targeted Population 3: Large Sibling Groups</t>
  </si>
  <si>
    <t xml:space="preserve">   - Number of sibling groups of 4 or more</t>
  </si>
  <si>
    <t>Estimate homes that will take large sibling groups</t>
  </si>
  <si>
    <t>28a</t>
  </si>
  <si>
    <t>28b</t>
  </si>
  <si>
    <t>28c</t>
  </si>
  <si>
    <t>28d</t>
  </si>
  <si>
    <t>Adjusted new homes needed for large sibling groups</t>
  </si>
  <si>
    <r>
      <t xml:space="preserve">Step 5: Estimate number of NEW homes needed for </t>
    </r>
    <r>
      <rPr>
        <b/>
        <sz val="12"/>
        <rFont val="Arial"/>
        <family val="2"/>
      </rPr>
      <t>targeted groups</t>
    </r>
    <r>
      <rPr>
        <sz val="12"/>
        <rFont val="Arial"/>
        <family val="2"/>
      </rPr>
      <t xml:space="preserve"> (within age groups)</t>
    </r>
  </si>
  <si>
    <t xml:space="preserve">Difficulty of placement factor </t>
  </si>
  <si>
    <t>Statewide</t>
  </si>
  <si>
    <t>18d</t>
  </si>
  <si>
    <t>What percent of homes close during the year?</t>
  </si>
  <si>
    <t>To Do</t>
  </si>
  <si>
    <t>How many families do I need at each step?</t>
  </si>
  <si>
    <t>#</t>
  </si>
  <si>
    <t>1. Inquiries</t>
  </si>
  <si>
    <t>2. Start preservice training</t>
  </si>
  <si>
    <t>3. Complete preservice training</t>
  </si>
  <si>
    <t>4 .Submit application</t>
  </si>
  <si>
    <t>6. Number of homes needed</t>
  </si>
  <si>
    <t xml:space="preserve">    -  What percent of children over 12 years old do you think will be placed in a group setting next year?</t>
  </si>
  <si>
    <t>% Children in each age group currently placed in licensed/approved general foster home</t>
  </si>
  <si>
    <t>25a</t>
  </si>
  <si>
    <t>25b</t>
  </si>
  <si>
    <t>Adjusted new homes needed (if children of multiple ages are not placed in same home)</t>
  </si>
  <si>
    <t>Estimated beds needed</t>
  </si>
  <si>
    <t>Number of children currently in general foster homes</t>
  </si>
  <si>
    <t>19a</t>
  </si>
  <si>
    <t>19b</t>
  </si>
  <si>
    <t xml:space="preserve">   0-2 years</t>
  </si>
  <si>
    <t xml:space="preserve">   3-5 years</t>
  </si>
  <si>
    <t xml:space="preserve">   6-12 years</t>
  </si>
  <si>
    <t xml:space="preserve">   13-21 years</t>
  </si>
  <si>
    <t xml:space="preserve">    Licensed kin</t>
  </si>
  <si>
    <t xml:space="preserve">    Tribal homes</t>
  </si>
  <si>
    <t>Current number of approved homes (total)</t>
  </si>
  <si>
    <t xml:space="preserve">   White</t>
  </si>
  <si>
    <t xml:space="preserve">   African American</t>
  </si>
  <si>
    <t xml:space="preserve">   Native American</t>
  </si>
  <si>
    <t xml:space="preserve">   Other</t>
  </si>
  <si>
    <t># Hispanic children in care</t>
  </si>
  <si>
    <t>Counts of children served</t>
  </si>
  <si>
    <t>Characteristics of children served</t>
  </si>
  <si>
    <t>% of families that complete preservice training (based on those starting training)</t>
  </si>
  <si>
    <t>% of families completing preservice that submit a completed application</t>
  </si>
  <si>
    <t>% of families that get licensed (based on those submitting completed application)</t>
  </si>
  <si>
    <t xml:space="preserve">% of families expressing interest in fostering that actually start preservice training </t>
  </si>
  <si>
    <t>Casey headings/footer</t>
  </si>
  <si>
    <t>Consistency in row titles</t>
  </si>
  <si>
    <t>Add Statement:</t>
  </si>
  <si>
    <t>The Foster Home Estimator was developed by Wildfire Associates in collaboration with consultant Denise Goodman and with support and funding from the Annie E. Casey Foundation. For additional information about the estimator, contact Judith Wildfire at Wildfire Associates at 919-544-6600 or jwildfire@wildfireassociates.com. To learn more about the Casey Foundation, see aecf.org.</t>
  </si>
  <si>
    <t>SFY14</t>
  </si>
  <si>
    <t>SFY15</t>
  </si>
  <si>
    <t>% of children in care</t>
  </si>
  <si>
    <t># of children in care today by age:</t>
  </si>
  <si>
    <t># of sibling groups of 4 or more currently in care</t>
  </si>
  <si>
    <t>Number of foster homes (by type)</t>
  </si>
  <si>
    <t>Total foster homes needed</t>
  </si>
  <si>
    <t>Choice Factor:  What percent of beds should be empty so that there is a choice of best placement for each child?</t>
  </si>
  <si>
    <t>Step 4: Estimate number of NEW foster homes needed</t>
  </si>
  <si>
    <t xml:space="preserve">   - % of sibling groups with 4 or more currently placed together</t>
  </si>
  <si>
    <t>Homes needed for large sibling groups</t>
  </si>
  <si>
    <t>5. Get license approval</t>
  </si>
  <si>
    <t>What percent of children ages 0 to 2 do you think will be placed in a kinship home next year?</t>
  </si>
  <si>
    <t>What percent of children ages 3 to 5 do you think will be placed in a kinship home next year?</t>
  </si>
  <si>
    <t>What percent of children ages 6 to 12 do you think will be placed in a kinship home next year?</t>
  </si>
  <si>
    <t>What percent of children over age 12 do you think will be placed in a kinship home next year?</t>
  </si>
  <si>
    <t>What percent of children ages 3 to 5 do you think will be placed in a therapeutic foster home next year?</t>
  </si>
  <si>
    <t>What percent of children ages 6 to 12 do you think will be placed in a therapeutic foster home next year?</t>
  </si>
  <si>
    <t xml:space="preserve">If the percent of children over 12 years currently in group settings is: </t>
  </si>
  <si>
    <t>Assumptions that are Needed to Complete Foster Home Estimator</t>
  </si>
  <si>
    <t>Convert Bed Days into Homes Needed</t>
  </si>
  <si>
    <t>Estimate New Homes Needed</t>
  </si>
  <si>
    <t>What percent of existing homes are officially or unofficially "on hold"?</t>
  </si>
  <si>
    <t>Are children ages 3 to 5 particularly difficult to place in a foster home? If so indicate the percent of extra homes needed.</t>
  </si>
  <si>
    <t>Are children ages 6 to 12 particularly difficult to place in a foster home? If so indicate the percent of extra homes needed.</t>
  </si>
  <si>
    <r>
      <t>Estimate</t>
    </r>
    <r>
      <rPr>
        <b/>
        <i/>
        <sz val="10"/>
        <rFont val="Arial"/>
        <family val="2"/>
      </rPr>
      <t xml:space="preserve"> therapeutic foster care </t>
    </r>
    <r>
      <rPr>
        <b/>
        <u/>
        <sz val="10"/>
        <rFont val="Arial"/>
        <family val="2"/>
      </rPr>
      <t>NEED</t>
    </r>
    <r>
      <rPr>
        <b/>
        <sz val="10"/>
        <rFont val="Arial"/>
        <family val="2"/>
      </rPr>
      <t xml:space="preserve"> for next year. 
</t>
    </r>
    <r>
      <rPr>
        <i/>
        <sz val="10"/>
        <rFont val="Arial"/>
        <family val="2"/>
      </rPr>
      <t>Note: you can use the % of children placed in therapeutic setting this year as a starting estimate and then increase or decrease based upon goals for the year. You could also think about number and % of children in group setting that are waiting to be stepped down as input for this estimate.</t>
    </r>
  </si>
  <si>
    <t>Time period definition</t>
  </si>
  <si>
    <t>Title for previous year</t>
  </si>
  <si>
    <t>Title for current year</t>
  </si>
  <si>
    <t># of children in care today by race:</t>
  </si>
  <si>
    <t>% of children (in each age group) currently placed in foster homes</t>
  </si>
  <si>
    <t xml:space="preserve">   % of large sibling groups currently placed together</t>
  </si>
  <si>
    <t xml:space="preserve">    Therapeutic foster homes</t>
  </si>
  <si>
    <t>Data on recruitment and licensing process</t>
  </si>
  <si>
    <t># of children in care</t>
  </si>
  <si>
    <t>Bed days needed for foster homes</t>
  </si>
  <si>
    <t xml:space="preserve"> -Relative caregivers</t>
  </si>
  <si>
    <t xml:space="preserve"> - Group Care (group home, res tx, other non-family settings)</t>
  </si>
  <si>
    <t xml:space="preserve"> -Tribal homes</t>
  </si>
  <si>
    <t xml:space="preserve"> -Therapeutic homes</t>
  </si>
  <si>
    <t xml:space="preserve"> - Foster homes</t>
  </si>
  <si>
    <t>Average # beds in each foster home</t>
  </si>
  <si>
    <t>Choice factor (% of beds that should be empty so that there is a choice of best placement for each child)</t>
  </si>
  <si>
    <t xml:space="preserve">Current number of approved homes </t>
  </si>
  <si>
    <t xml:space="preserve"> -Licensed kinship homes</t>
  </si>
  <si>
    <t>Total licensed/approved general foster homes</t>
  </si>
  <si>
    <t>Current number of general foster homes
(estimate based upon % of children currently placed in foster homes) that will take children in each age group</t>
  </si>
  <si>
    <t>New homes needed</t>
  </si>
  <si>
    <t>Homes "on hold"</t>
  </si>
  <si>
    <t>Homes needed by age &amp; race groups</t>
  </si>
  <si>
    <t>Adjusted new beds needed (if children of multiple ages are not placed in same home)</t>
  </si>
  <si>
    <t>TOTAL All races</t>
  </si>
  <si>
    <t>Difficulty of placement factor (if large sibling groups are difficult to place you can increase number of new homes needed by assigning a "difficulty of placement factor" (%)</t>
  </si>
  <si>
    <t>Are large sibling groups particularly difficult to place together in a foster home? If so, indicate the percent of extra homes needed.</t>
  </si>
  <si>
    <t>What percent of children ages 0 to 2 do you think will be placed in a group setting next year?</t>
  </si>
  <si>
    <t>What percent of children ages 3 to 5 do you think will be placed in a group setting next year?</t>
  </si>
  <si>
    <t>What percent of children ages 6 to 12 do you think will be placed in a group setting next year?</t>
  </si>
  <si>
    <t>Are children ages 13 to 21 particularly difficult to place in a foster home? If so indicate the percent of extra homes needed.</t>
  </si>
  <si>
    <t>Homes needed by age &amp; Hispanic ethnicity</t>
  </si>
  <si>
    <t>DIRECTIONS 
1.  Complete assumptions in this page.
2.  Go to the Data Tab, and enter the data in the yellow cells.  
3.  Go to the FHestimator tab. Results are displayed in the green cells. Blue cells reference data from Assumptions or Data tabs.</t>
  </si>
  <si>
    <r>
      <t>Estimate</t>
    </r>
    <r>
      <rPr>
        <b/>
        <i/>
        <sz val="10"/>
        <rFont val="Arial"/>
        <family val="2"/>
      </rPr>
      <t xml:space="preserve"> kinship </t>
    </r>
    <r>
      <rPr>
        <b/>
        <sz val="10"/>
        <rFont val="Arial"/>
        <family val="2"/>
      </rPr>
      <t xml:space="preserve">usage for next year. 
</t>
    </r>
    <r>
      <rPr>
        <i/>
        <sz val="10"/>
        <rFont val="Arial"/>
        <family val="2"/>
      </rPr>
      <t xml:space="preserve">Note: You can use the % of children placed in kinship care this year as a starting estimate and then increase or decrease based upon goals for the coming year.  </t>
    </r>
  </si>
  <si>
    <r>
      <t>Estimate</t>
    </r>
    <r>
      <rPr>
        <b/>
        <i/>
        <sz val="10"/>
        <rFont val="Arial"/>
        <family val="2"/>
      </rPr>
      <t xml:space="preserve"> group care </t>
    </r>
    <r>
      <rPr>
        <b/>
        <u/>
        <sz val="10"/>
        <rFont val="Arial"/>
        <family val="2"/>
      </rPr>
      <t>NEED</t>
    </r>
    <r>
      <rPr>
        <b/>
        <sz val="10"/>
        <rFont val="Arial"/>
        <family val="2"/>
      </rPr>
      <t xml:space="preserve"> for next year. 
</t>
    </r>
    <r>
      <rPr>
        <i/>
        <sz val="10"/>
        <rFont val="Arial"/>
        <family val="2"/>
      </rPr>
      <t xml:space="preserve">Note: You can use the % of children placed in group care this year as a starting estimate and then increase or decrease based upon goals for the coming year.  </t>
    </r>
  </si>
  <si>
    <t>Are children ages 0 to 2 particularly difficult to place in a foster home? If so, indicate the percent of extra homes needed.</t>
  </si>
  <si>
    <t>The Foster Home Estimator was developed by Wildfire Associates in collaboration with consultant Denise Goodman and with support and funding from the Annie E. Casey Foundation. For additional information about the estimator, contact Judith Wildfire at Wildfire Associates at 919.544.6600 or jwildfire@wildfireassociates.com. To learn more about the Casey Foundation, see aecf.org.</t>
  </si>
  <si>
    <t xml:space="preserve">       - Black/African American</t>
  </si>
  <si>
    <t xml:space="preserve">       - Native American/Alaska Native</t>
  </si>
  <si>
    <r>
      <rPr>
        <sz val="12"/>
        <rFont val="Arial"/>
        <family val="2"/>
      </rPr>
      <t xml:space="preserve">
</t>
    </r>
    <r>
      <rPr>
        <b/>
        <sz val="14"/>
        <rFont val="Arial"/>
        <family val="2"/>
      </rPr>
      <t>Foster Home Estimator</t>
    </r>
    <r>
      <rPr>
        <sz val="14"/>
        <rFont val="Arial"/>
        <family val="2"/>
      </rPr>
      <t xml:space="preserve">
Assumptions Worksheet</t>
    </r>
  </si>
  <si>
    <r>
      <rPr>
        <sz val="12"/>
        <rFont val="Arial"/>
        <family val="2"/>
      </rPr>
      <t xml:space="preserve">
</t>
    </r>
    <r>
      <rPr>
        <b/>
        <sz val="14"/>
        <rFont val="Arial"/>
        <family val="2"/>
      </rPr>
      <t>Foster Home Estimator</t>
    </r>
    <r>
      <rPr>
        <sz val="14"/>
        <rFont val="Arial"/>
        <family val="2"/>
      </rPr>
      <t xml:space="preserve">
Data Worksheet</t>
    </r>
  </si>
  <si>
    <r>
      <rPr>
        <b/>
        <sz val="14"/>
        <rFont val="Arial"/>
        <family val="2"/>
      </rPr>
      <t xml:space="preserve">                                                                                                                                                                                                                                                                                                                                                                 Foster Home Estimator
</t>
    </r>
    <r>
      <rPr>
        <sz val="14"/>
        <rFont val="Arial"/>
        <family val="2"/>
      </rPr>
      <t>Estimates Worksheet</t>
    </r>
  </si>
  <si>
    <r>
      <rPr>
        <b/>
        <sz val="12"/>
        <rFont val="Arial"/>
        <family val="2"/>
      </rPr>
      <t xml:space="preserve">
</t>
    </r>
    <r>
      <rPr>
        <b/>
        <sz val="14"/>
        <rFont val="Arial"/>
        <family val="2"/>
      </rPr>
      <t xml:space="preserve">Foster Home Estimator
</t>
    </r>
    <r>
      <rPr>
        <sz val="14"/>
        <rFont val="Arial"/>
        <family val="2"/>
      </rPr>
      <t>Recruiting Needs Worksheet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</si>
</sst>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
  </numFmts>
  <fonts count="15" x14ac:knownFonts="1">
    <font>
      <sz val="10"/>
      <name val="Arial"/>
    </font>
    <font>
      <sz val="10"/>
      <name val="Arial"/>
      <family val="2"/>
    </font>
    <font>
      <b/>
      <sz val="10"/>
      <name val="Arial"/>
      <family val="2"/>
    </font>
    <font>
      <sz val="10"/>
      <name val="Arial"/>
      <family val="2"/>
    </font>
    <font>
      <sz val="12"/>
      <name val="Arial"/>
      <family val="2"/>
    </font>
    <font>
      <sz val="10"/>
      <name val="Arial"/>
      <family val="2"/>
    </font>
    <font>
      <b/>
      <i/>
      <sz val="10"/>
      <name val="Arial"/>
      <family val="2"/>
    </font>
    <font>
      <b/>
      <sz val="12"/>
      <name val="Arial"/>
      <family val="2"/>
    </font>
    <font>
      <b/>
      <u/>
      <sz val="10"/>
      <name val="Arial"/>
      <family val="2"/>
    </font>
    <font>
      <sz val="10"/>
      <color rgb="FFFF0000"/>
      <name val="Arial"/>
      <family val="2"/>
    </font>
    <font>
      <b/>
      <sz val="11"/>
      <name val="Arial"/>
      <family val="2"/>
    </font>
    <font>
      <sz val="9"/>
      <name val="Arial"/>
      <family val="2"/>
    </font>
    <font>
      <sz val="14"/>
      <name val="Arial"/>
      <family val="2"/>
    </font>
    <font>
      <i/>
      <sz val="10"/>
      <name val="Arial"/>
      <family val="2"/>
    </font>
    <font>
      <b/>
      <sz val="14"/>
      <name val="Arial"/>
      <family val="2"/>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6795556505021"/>
        <bgColor indexed="64"/>
      </patternFill>
    </fill>
    <fill>
      <patternFill patternType="solid">
        <fgColor theme="6" tint="0.79998168889431442"/>
        <bgColor indexed="64"/>
      </patternFill>
    </fill>
    <fill>
      <patternFill patternType="solid">
        <fgColor rgb="FF92D050"/>
        <bgColor indexed="64"/>
      </patternFill>
    </fill>
    <fill>
      <patternFill patternType="solid">
        <fgColor theme="3" tint="0.59999389629810485"/>
        <bgColor indexed="64"/>
      </patternFill>
    </fill>
    <fill>
      <patternFill patternType="solid">
        <fgColor theme="3" tint="0.59996337778862885"/>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auto="1"/>
      </left>
      <right style="thin">
        <color auto="1"/>
      </right>
      <top style="medium">
        <color auto="1"/>
      </top>
      <bottom style="medium">
        <color auto="1"/>
      </bottom>
      <diagonal/>
    </border>
    <border>
      <left/>
      <right/>
      <top/>
      <bottom style="thin">
        <color indexed="64"/>
      </bottom>
      <diagonal/>
    </border>
    <border>
      <left/>
      <right/>
      <top style="medium">
        <color indexed="64"/>
      </top>
      <bottom/>
      <diagonal/>
    </border>
    <border>
      <left/>
      <right style="thin">
        <color indexed="64"/>
      </right>
      <top style="thin">
        <color indexed="64"/>
      </top>
      <bottom style="medium">
        <color indexed="64"/>
      </bottom>
      <diagonal/>
    </border>
    <border>
      <left style="medium">
        <color auto="1"/>
      </left>
      <right style="thin">
        <color auto="1"/>
      </right>
      <top style="medium">
        <color auto="1"/>
      </top>
      <bottom style="thin">
        <color auto="1"/>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style="medium">
        <color auto="1"/>
      </right>
      <top style="medium">
        <color indexed="64"/>
      </top>
      <bottom style="medium">
        <color indexed="64"/>
      </bottom>
      <diagonal/>
    </border>
    <border>
      <left style="thin">
        <color indexed="64"/>
      </left>
      <right style="medium">
        <color auto="1"/>
      </right>
      <top style="medium">
        <color indexed="64"/>
      </top>
      <bottom style="thin">
        <color indexed="64"/>
      </bottom>
      <diagonal/>
    </border>
    <border>
      <left style="thin">
        <color indexed="64"/>
      </left>
      <right style="medium">
        <color auto="1"/>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thick">
        <color indexed="64"/>
      </left>
      <right style="thick">
        <color indexed="64"/>
      </right>
      <top style="thick">
        <color indexed="64"/>
      </top>
      <bottom/>
      <diagonal/>
    </border>
    <border>
      <left style="thick">
        <color indexed="64"/>
      </left>
      <right/>
      <top style="thick">
        <color indexed="64"/>
      </top>
      <bottom style="thick">
        <color indexed="64"/>
      </bottom>
      <diagonal/>
    </border>
  </borders>
  <cellStyleXfs count="4">
    <xf numFmtId="0" fontId="0" fillId="0" borderId="0"/>
    <xf numFmtId="43" fontId="5" fillId="0" borderId="0" applyFont="0" applyFill="0" applyBorder="0" applyAlignment="0" applyProtection="0"/>
    <xf numFmtId="9" fontId="5" fillId="0" borderId="0" applyFont="0" applyFill="0" applyBorder="0" applyAlignment="0" applyProtection="0"/>
    <xf numFmtId="0" fontId="1" fillId="0" borderId="0"/>
  </cellStyleXfs>
  <cellXfs count="260">
    <xf numFmtId="0" fontId="0" fillId="0" borderId="0" xfId="0"/>
    <xf numFmtId="0" fontId="0" fillId="0" borderId="0" xfId="0" applyAlignment="1">
      <alignment horizontal="left" vertical="top" wrapText="1"/>
    </xf>
    <xf numFmtId="0" fontId="1" fillId="0" borderId="0" xfId="0" applyFont="1" applyAlignment="1">
      <alignment horizontal="left" vertical="top" wrapText="1"/>
    </xf>
    <xf numFmtId="0" fontId="1" fillId="0" borderId="0" xfId="3"/>
    <xf numFmtId="2" fontId="1" fillId="0" borderId="0" xfId="3" applyNumberFormat="1"/>
    <xf numFmtId="1" fontId="1" fillId="0" borderId="0" xfId="3" applyNumberFormat="1"/>
    <xf numFmtId="0" fontId="4" fillId="3" borderId="0" xfId="0" applyFont="1" applyFill="1" applyProtection="1">
      <protection locked="0"/>
    </xf>
    <xf numFmtId="0" fontId="4" fillId="0" borderId="0" xfId="0" applyFont="1" applyProtection="1">
      <protection locked="0"/>
    </xf>
    <xf numFmtId="0" fontId="11" fillId="0" borderId="0" xfId="0" applyFont="1" applyAlignment="1" applyProtection="1">
      <alignment horizontal="left"/>
      <protection locked="0"/>
    </xf>
    <xf numFmtId="0" fontId="11" fillId="0" borderId="0" xfId="0" applyFont="1" applyAlignment="1" applyProtection="1">
      <alignment horizontal="center"/>
      <protection locked="0"/>
    </xf>
    <xf numFmtId="0" fontId="11" fillId="3" borderId="0" xfId="0" applyFont="1" applyFill="1" applyProtection="1">
      <protection locked="0"/>
    </xf>
    <xf numFmtId="0" fontId="11" fillId="0" borderId="0" xfId="0" applyFont="1" applyProtection="1">
      <protection locked="0"/>
    </xf>
    <xf numFmtId="0" fontId="0" fillId="3" borderId="0" xfId="0" applyFill="1" applyProtection="1">
      <protection locked="0"/>
    </xf>
    <xf numFmtId="0" fontId="0" fillId="0" borderId="0" xfId="0" applyProtection="1">
      <protection locked="0"/>
    </xf>
    <xf numFmtId="0" fontId="0" fillId="3" borderId="0" xfId="0" applyFill="1" applyAlignment="1" applyProtection="1">
      <alignment wrapText="1"/>
      <protection locked="0"/>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2" fillId="4" borderId="0" xfId="0" applyFont="1" applyFill="1" applyProtection="1">
      <protection locked="0"/>
    </xf>
    <xf numFmtId="0" fontId="0" fillId="0" borderId="1" xfId="0" applyBorder="1" applyProtection="1">
      <protection locked="0"/>
    </xf>
    <xf numFmtId="0" fontId="2" fillId="4" borderId="0" xfId="0" applyFont="1" applyFill="1" applyProtection="1"/>
    <xf numFmtId="0" fontId="1" fillId="0" borderId="1" xfId="0" applyFont="1" applyBorder="1" applyAlignment="1" applyProtection="1">
      <alignment wrapText="1"/>
    </xf>
    <xf numFmtId="0" fontId="0" fillId="0" borderId="1" xfId="0" applyBorder="1" applyProtection="1"/>
    <xf numFmtId="0" fontId="1" fillId="0" borderId="1" xfId="0" applyFont="1" applyBorder="1" applyAlignment="1" applyProtection="1">
      <alignment horizontal="left" wrapText="1"/>
    </xf>
    <xf numFmtId="0" fontId="2" fillId="4" borderId="1" xfId="0" applyFont="1" applyFill="1" applyBorder="1" applyProtection="1"/>
    <xf numFmtId="0" fontId="1" fillId="0" borderId="1" xfId="0" applyFont="1" applyBorder="1" applyProtection="1"/>
    <xf numFmtId="0" fontId="0" fillId="0" borderId="0" xfId="0" applyProtection="1"/>
    <xf numFmtId="0" fontId="4" fillId="0" borderId="1" xfId="3" applyFont="1" applyBorder="1"/>
    <xf numFmtId="0" fontId="4" fillId="0" borderId="1" xfId="3" applyFont="1" applyFill="1" applyBorder="1"/>
    <xf numFmtId="0" fontId="4" fillId="0" borderId="0" xfId="3" applyFont="1"/>
    <xf numFmtId="2" fontId="4" fillId="0" borderId="0" xfId="3" applyNumberFormat="1" applyFont="1" applyAlignment="1">
      <alignment horizontal="center"/>
    </xf>
    <xf numFmtId="1" fontId="4" fillId="0" borderId="0" xfId="3" applyNumberFormat="1" applyFont="1" applyAlignment="1">
      <alignment horizontal="center"/>
    </xf>
    <xf numFmtId="9" fontId="4" fillId="0" borderId="1" xfId="3" applyNumberFormat="1" applyFont="1" applyFill="1" applyBorder="1" applyAlignment="1">
      <alignment horizontal="center"/>
    </xf>
    <xf numFmtId="1" fontId="4" fillId="0" borderId="1" xfId="3" applyNumberFormat="1" applyFont="1" applyBorder="1" applyAlignment="1">
      <alignment horizontal="center"/>
    </xf>
    <xf numFmtId="9" fontId="4" fillId="7" borderId="1" xfId="3" applyNumberFormat="1" applyFont="1" applyFill="1" applyBorder="1" applyAlignment="1">
      <alignment horizontal="center"/>
    </xf>
    <xf numFmtId="1" fontId="4" fillId="0" borderId="1" xfId="3" applyNumberFormat="1" applyFont="1" applyFill="1" applyBorder="1" applyAlignment="1">
      <alignment horizontal="center"/>
    </xf>
    <xf numFmtId="2" fontId="4" fillId="0" borderId="1" xfId="3" applyNumberFormat="1" applyFont="1" applyBorder="1"/>
    <xf numFmtId="1" fontId="4" fillId="7" borderId="1" xfId="3" applyNumberFormat="1" applyFont="1" applyFill="1" applyBorder="1" applyAlignment="1">
      <alignment horizontal="center"/>
    </xf>
    <xf numFmtId="0" fontId="10" fillId="0" borderId="1" xfId="0" applyFont="1" applyBorder="1" applyAlignment="1" applyProtection="1">
      <alignment horizontal="left"/>
    </xf>
    <xf numFmtId="0" fontId="2" fillId="0" borderId="1" xfId="0" applyFont="1" applyBorder="1" applyAlignment="1" applyProtection="1">
      <alignment horizontal="center" wrapText="1"/>
      <protection locked="0"/>
    </xf>
    <xf numFmtId="0" fontId="0" fillId="0" borderId="1" xfId="0" applyBorder="1" applyAlignment="1" applyProtection="1">
      <alignment horizontal="left"/>
      <protection locked="0"/>
    </xf>
    <xf numFmtId="0" fontId="2" fillId="0" borderId="1" xfId="0" applyFont="1" applyBorder="1" applyAlignment="1" applyProtection="1">
      <alignment horizontal="center"/>
      <protection locked="0"/>
    </xf>
    <xf numFmtId="0" fontId="1" fillId="4" borderId="1" xfId="0" applyFont="1" applyFill="1" applyBorder="1" applyAlignment="1" applyProtection="1">
      <alignment vertical="top" wrapText="1"/>
    </xf>
    <xf numFmtId="9" fontId="0" fillId="2" borderId="1" xfId="0" applyNumberFormat="1" applyFill="1" applyBorder="1" applyAlignment="1" applyProtection="1">
      <alignment horizontal="center" vertical="top"/>
      <protection locked="0"/>
    </xf>
    <xf numFmtId="0" fontId="1" fillId="4" borderId="1" xfId="0" applyFont="1" applyFill="1" applyBorder="1" applyAlignment="1" applyProtection="1">
      <alignment vertical="top"/>
    </xf>
    <xf numFmtId="9" fontId="0" fillId="4" borderId="1" xfId="0" applyNumberFormat="1" applyFill="1" applyBorder="1" applyAlignment="1" applyProtection="1">
      <alignment horizontal="center" vertical="top"/>
      <protection locked="0"/>
    </xf>
    <xf numFmtId="0" fontId="0" fillId="4" borderId="1" xfId="0" applyFill="1" applyBorder="1" applyAlignment="1" applyProtection="1">
      <alignment vertical="top"/>
    </xf>
    <xf numFmtId="0" fontId="1" fillId="0" borderId="1" xfId="0" applyFont="1" applyBorder="1" applyAlignment="1" applyProtection="1">
      <alignment horizontal="left"/>
    </xf>
    <xf numFmtId="9" fontId="0" fillId="0" borderId="1" xfId="0" applyNumberFormat="1" applyBorder="1" applyAlignment="1" applyProtection="1">
      <alignment horizontal="center" vertical="top"/>
      <protection locked="0"/>
    </xf>
    <xf numFmtId="0" fontId="0" fillId="0" borderId="1" xfId="0" applyBorder="1" applyAlignment="1" applyProtection="1">
      <alignment horizontal="left"/>
    </xf>
    <xf numFmtId="9" fontId="0" fillId="0" borderId="1" xfId="0" applyNumberFormat="1" applyBorder="1" applyAlignment="1" applyProtection="1">
      <alignment horizontal="center"/>
      <protection locked="0"/>
    </xf>
    <xf numFmtId="0" fontId="1" fillId="4" borderId="1" xfId="0" applyFont="1" applyFill="1" applyBorder="1" applyAlignment="1" applyProtection="1">
      <alignment horizontal="left" vertical="top" wrapText="1"/>
    </xf>
    <xf numFmtId="0" fontId="0" fillId="4" borderId="1" xfId="0" applyFill="1" applyBorder="1" applyAlignment="1" applyProtection="1">
      <alignment horizontal="left" vertical="top"/>
    </xf>
    <xf numFmtId="0" fontId="2" fillId="0" borderId="1" xfId="0" applyFont="1" applyBorder="1" applyAlignment="1" applyProtection="1">
      <alignment horizontal="left"/>
    </xf>
    <xf numFmtId="165" fontId="0" fillId="2" borderId="1" xfId="0" applyNumberFormat="1" applyFill="1" applyBorder="1" applyAlignment="1" applyProtection="1">
      <alignment horizontal="center" vertical="top"/>
      <protection locked="0"/>
    </xf>
    <xf numFmtId="0" fontId="1" fillId="0" borderId="1" xfId="0" applyFont="1" applyBorder="1" applyAlignment="1" applyProtection="1">
      <alignment horizontal="left" vertical="top" wrapText="1"/>
    </xf>
    <xf numFmtId="9" fontId="0" fillId="2" borderId="1" xfId="0" applyNumberFormat="1" applyFill="1" applyBorder="1" applyAlignment="1" applyProtection="1">
      <alignment horizontal="center" vertical="top" wrapText="1"/>
      <protection locked="0"/>
    </xf>
    <xf numFmtId="0" fontId="2" fillId="4" borderId="1" xfId="0" applyFont="1" applyFill="1" applyBorder="1" applyAlignment="1" applyProtection="1">
      <alignment horizontal="left"/>
    </xf>
    <xf numFmtId="0" fontId="1" fillId="4" borderId="1" xfId="0" applyFont="1" applyFill="1" applyBorder="1" applyAlignment="1" applyProtection="1">
      <alignment horizontal="left" vertical="top"/>
    </xf>
    <xf numFmtId="0" fontId="2" fillId="4" borderId="1" xfId="0" applyFont="1" applyFill="1" applyBorder="1" applyAlignment="1" applyProtection="1">
      <alignment horizontal="left" vertical="top"/>
    </xf>
    <xf numFmtId="0" fontId="1" fillId="0" borderId="0" xfId="0" applyFont="1"/>
    <xf numFmtId="0" fontId="1" fillId="0" borderId="0" xfId="0" applyFont="1" applyBorder="1" applyAlignment="1">
      <alignment horizontal="left" vertical="top" wrapText="1"/>
    </xf>
    <xf numFmtId="0" fontId="0" fillId="0" borderId="8" xfId="0" applyBorder="1" applyAlignment="1">
      <alignment horizontal="center" vertical="top"/>
    </xf>
    <xf numFmtId="0" fontId="0" fillId="0" borderId="6" xfId="0" applyBorder="1" applyAlignment="1">
      <alignment horizontal="center" vertical="top"/>
    </xf>
    <xf numFmtId="0" fontId="0" fillId="0" borderId="29" xfId="0" applyBorder="1" applyAlignment="1">
      <alignment horizontal="center" vertical="top"/>
    </xf>
    <xf numFmtId="3" fontId="0" fillId="2" borderId="1" xfId="0" applyNumberFormat="1" applyFill="1" applyBorder="1" applyAlignment="1" applyProtection="1">
      <alignment horizontal="center"/>
      <protection locked="0"/>
    </xf>
    <xf numFmtId="0" fontId="0" fillId="0" borderId="1" xfId="0" applyBorder="1" applyAlignment="1" applyProtection="1">
      <alignment horizontal="center"/>
      <protection locked="0"/>
    </xf>
    <xf numFmtId="0" fontId="2" fillId="4" borderId="1" xfId="0" applyFont="1" applyFill="1" applyBorder="1" applyAlignment="1" applyProtection="1">
      <alignment horizontal="center"/>
      <protection locked="0"/>
    </xf>
    <xf numFmtId="9" fontId="0" fillId="2" borderId="1" xfId="0" applyNumberFormat="1" applyFill="1" applyBorder="1" applyAlignment="1" applyProtection="1">
      <alignment horizontal="center"/>
      <protection locked="0"/>
    </xf>
    <xf numFmtId="0" fontId="0" fillId="2" borderId="1" xfId="0" applyFill="1" applyBorder="1" applyAlignment="1" applyProtection="1">
      <alignment horizontal="center"/>
      <protection locked="0"/>
    </xf>
    <xf numFmtId="0" fontId="1" fillId="0" borderId="1" xfId="0" applyFont="1" applyFill="1" applyBorder="1" applyAlignment="1" applyProtection="1">
      <alignment wrapText="1"/>
    </xf>
    <xf numFmtId="0" fontId="1" fillId="2" borderId="1" xfId="0" applyFont="1" applyFill="1" applyBorder="1" applyAlignment="1" applyProtection="1">
      <alignment horizontal="center" vertical="top"/>
      <protection locked="0"/>
    </xf>
    <xf numFmtId="0" fontId="4" fillId="3" borderId="0" xfId="0" applyFont="1" applyFill="1" applyAlignment="1" applyProtection="1">
      <alignment vertical="top"/>
      <protection locked="0"/>
    </xf>
    <xf numFmtId="0" fontId="4" fillId="0" borderId="0" xfId="0" applyFont="1" applyAlignment="1" applyProtection="1">
      <alignment vertical="top"/>
      <protection locked="0"/>
    </xf>
    <xf numFmtId="0" fontId="0" fillId="4" borderId="30" xfId="0" applyFill="1" applyBorder="1" applyAlignment="1">
      <alignment horizontal="center" vertical="top"/>
    </xf>
    <xf numFmtId="0" fontId="0" fillId="0" borderId="0" xfId="0" applyAlignment="1">
      <alignment vertical="top"/>
    </xf>
    <xf numFmtId="0" fontId="1" fillId="0" borderId="25" xfId="0" applyFont="1" applyBorder="1" applyAlignment="1">
      <alignment horizontal="left" vertical="top" wrapText="1"/>
    </xf>
    <xf numFmtId="3" fontId="1" fillId="7" borderId="20" xfId="0" applyNumberFormat="1" applyFont="1" applyFill="1" applyBorder="1" applyAlignment="1">
      <alignment horizontal="center" vertical="top"/>
    </xf>
    <xf numFmtId="0" fontId="1" fillId="3" borderId="13" xfId="0" applyFont="1" applyFill="1" applyBorder="1" applyAlignment="1">
      <alignment horizontal="center" vertical="top" wrapText="1"/>
    </xf>
    <xf numFmtId="16" fontId="1" fillId="3" borderId="0" xfId="0" applyNumberFormat="1" applyFont="1" applyFill="1" applyBorder="1" applyAlignment="1">
      <alignment horizontal="center" vertical="top" wrapText="1"/>
    </xf>
    <xf numFmtId="0" fontId="1" fillId="3" borderId="0" xfId="0" applyFont="1" applyFill="1" applyBorder="1" applyAlignment="1">
      <alignment horizontal="center" vertical="top" wrapText="1"/>
    </xf>
    <xf numFmtId="0" fontId="1" fillId="3" borderId="14" xfId="0" applyFont="1" applyFill="1" applyBorder="1" applyAlignment="1">
      <alignment horizontal="center" vertical="top" wrapText="1"/>
    </xf>
    <xf numFmtId="3" fontId="1" fillId="7" borderId="11" xfId="0" applyNumberFormat="1" applyFont="1" applyFill="1" applyBorder="1" applyAlignment="1">
      <alignment horizontal="center" vertical="top"/>
    </xf>
    <xf numFmtId="3" fontId="1" fillId="0" borderId="11" xfId="0" applyNumberFormat="1" applyFont="1" applyBorder="1" applyAlignment="1">
      <alignment horizontal="center" vertical="top"/>
    </xf>
    <xf numFmtId="164" fontId="1" fillId="0" borderId="17" xfId="0" applyNumberFormat="1" applyFont="1" applyBorder="1" applyAlignment="1">
      <alignment horizontal="center" vertical="top"/>
    </xf>
    <xf numFmtId="3" fontId="1" fillId="0" borderId="17" xfId="0" applyNumberFormat="1" applyFont="1" applyBorder="1" applyAlignment="1">
      <alignment horizontal="center" vertical="top"/>
    </xf>
    <xf numFmtId="0" fontId="4" fillId="0" borderId="30" xfId="0" applyFont="1" applyFill="1" applyBorder="1" applyAlignment="1">
      <alignment horizontal="left" vertical="top" wrapText="1"/>
    </xf>
    <xf numFmtId="0" fontId="0" fillId="0" borderId="31" xfId="0" applyBorder="1" applyAlignment="1">
      <alignment vertical="top"/>
    </xf>
    <xf numFmtId="0" fontId="1" fillId="0" borderId="24" xfId="0" applyFont="1" applyBorder="1" applyAlignment="1">
      <alignment horizontal="center" vertical="top" wrapText="1"/>
    </xf>
    <xf numFmtId="16" fontId="1" fillId="0" borderId="33" xfId="0" applyNumberFormat="1" applyFont="1" applyBorder="1" applyAlignment="1">
      <alignment horizontal="center" vertical="top" wrapText="1"/>
    </xf>
    <xf numFmtId="0" fontId="1" fillId="0" borderId="34" xfId="0" applyFont="1" applyBorder="1" applyAlignment="1">
      <alignment horizontal="center" vertical="top" wrapText="1"/>
    </xf>
    <xf numFmtId="0" fontId="1" fillId="0" borderId="35" xfId="0" applyFont="1" applyBorder="1" applyAlignment="1">
      <alignment horizontal="center" vertical="top" wrapText="1"/>
    </xf>
    <xf numFmtId="9" fontId="1" fillId="0" borderId="20" xfId="0" applyNumberFormat="1" applyFont="1" applyFill="1" applyBorder="1" applyAlignment="1">
      <alignment horizontal="center" vertical="top"/>
    </xf>
    <xf numFmtId="9" fontId="0" fillId="0" borderId="8" xfId="0" applyNumberFormat="1" applyFill="1" applyBorder="1" applyAlignment="1">
      <alignment horizontal="center" vertical="top"/>
    </xf>
    <xf numFmtId="0" fontId="1" fillId="0" borderId="4" xfId="0" applyFont="1" applyBorder="1" applyAlignment="1">
      <alignment vertical="top" wrapText="1"/>
    </xf>
    <xf numFmtId="3" fontId="1" fillId="0" borderId="11" xfId="0" applyNumberFormat="1" applyFont="1" applyFill="1" applyBorder="1" applyAlignment="1">
      <alignment horizontal="center" vertical="top"/>
    </xf>
    <xf numFmtId="1" fontId="1" fillId="7" borderId="6" xfId="0" applyNumberFormat="1" applyFont="1" applyFill="1" applyBorder="1" applyAlignment="1">
      <alignment horizontal="center" vertical="top"/>
    </xf>
    <xf numFmtId="0" fontId="1" fillId="0" borderId="4" xfId="0" applyFont="1" applyFill="1" applyBorder="1" applyAlignment="1">
      <alignment vertical="top" wrapText="1"/>
    </xf>
    <xf numFmtId="1" fontId="0" fillId="0" borderId="11" xfId="0" applyNumberFormat="1" applyBorder="1" applyAlignment="1">
      <alignment horizontal="center" vertical="top"/>
    </xf>
    <xf numFmtId="0" fontId="0" fillId="0" borderId="5" xfId="0" applyBorder="1" applyAlignment="1">
      <alignment horizontal="center" vertical="top"/>
    </xf>
    <xf numFmtId="0" fontId="0" fillId="0" borderId="1" xfId="0" applyBorder="1" applyAlignment="1">
      <alignment horizontal="center" vertical="top"/>
    </xf>
    <xf numFmtId="0" fontId="0" fillId="0" borderId="7" xfId="0" applyBorder="1" applyAlignment="1">
      <alignment horizontal="center" vertical="top"/>
    </xf>
    <xf numFmtId="9" fontId="0" fillId="0" borderId="11" xfId="0" applyNumberFormat="1" applyFill="1" applyBorder="1" applyAlignment="1">
      <alignment horizontal="center" vertical="top"/>
    </xf>
    <xf numFmtId="9" fontId="0" fillId="8" borderId="6" xfId="0" applyNumberFormat="1" applyFill="1" applyBorder="1" applyAlignment="1">
      <alignment horizontal="center" vertical="top"/>
    </xf>
    <xf numFmtId="9" fontId="0" fillId="8" borderId="5" xfId="0" applyNumberFormat="1" applyFill="1" applyBorder="1" applyAlignment="1">
      <alignment horizontal="center" vertical="top"/>
    </xf>
    <xf numFmtId="9" fontId="0" fillId="8" borderId="1" xfId="0" applyNumberFormat="1" applyFill="1" applyBorder="1" applyAlignment="1">
      <alignment horizontal="center" vertical="top"/>
    </xf>
    <xf numFmtId="9" fontId="0" fillId="8" borderId="7" xfId="0" applyNumberFormat="1" applyFill="1" applyBorder="1" applyAlignment="1">
      <alignment horizontal="center" vertical="top"/>
    </xf>
    <xf numFmtId="0" fontId="1" fillId="0" borderId="4" xfId="0" applyFont="1" applyBorder="1" applyAlignment="1">
      <alignment horizontal="left" vertical="top" wrapText="1"/>
    </xf>
    <xf numFmtId="0" fontId="1" fillId="0" borderId="18" xfId="0" applyFont="1" applyBorder="1" applyAlignment="1">
      <alignment horizontal="left" vertical="top" wrapText="1"/>
    </xf>
    <xf numFmtId="9" fontId="0" fillId="0" borderId="17" xfId="0" applyNumberFormat="1" applyFill="1" applyBorder="1" applyAlignment="1">
      <alignment horizontal="center" vertical="top"/>
    </xf>
    <xf numFmtId="0" fontId="1" fillId="0" borderId="18" xfId="0" applyFont="1" applyBorder="1" applyAlignment="1">
      <alignment vertical="top" wrapText="1"/>
    </xf>
    <xf numFmtId="9" fontId="1" fillId="0" borderId="17" xfId="0" applyNumberFormat="1" applyFont="1" applyFill="1" applyBorder="1" applyAlignment="1">
      <alignment horizontal="center" vertical="top"/>
    </xf>
    <xf numFmtId="0" fontId="2" fillId="0" borderId="26" xfId="0" applyFont="1" applyBorder="1" applyAlignment="1">
      <alignment vertical="top" wrapText="1"/>
    </xf>
    <xf numFmtId="3" fontId="2" fillId="0" borderId="12" xfId="0" applyNumberFormat="1" applyFont="1" applyBorder="1" applyAlignment="1">
      <alignment horizontal="center" vertical="top"/>
    </xf>
    <xf numFmtId="3" fontId="0" fillId="0" borderId="0" xfId="0" applyNumberFormat="1" applyAlignment="1">
      <alignment vertical="top"/>
    </xf>
    <xf numFmtId="3" fontId="4" fillId="0" borderId="13" xfId="0" applyNumberFormat="1" applyFont="1" applyFill="1" applyBorder="1" applyAlignment="1">
      <alignment horizontal="left" vertical="top" wrapText="1"/>
    </xf>
    <xf numFmtId="0" fontId="0" fillId="0" borderId="0" xfId="0" applyBorder="1" applyAlignment="1">
      <alignment vertical="top"/>
    </xf>
    <xf numFmtId="0" fontId="0" fillId="0" borderId="12" xfId="0" applyBorder="1" applyAlignment="1">
      <alignment vertical="top"/>
    </xf>
    <xf numFmtId="0" fontId="1" fillId="0" borderId="33" xfId="0" applyFont="1" applyBorder="1" applyAlignment="1">
      <alignment horizontal="center" vertical="top" wrapText="1"/>
    </xf>
    <xf numFmtId="3" fontId="1" fillId="0" borderId="25" xfId="0" applyNumberFormat="1" applyFont="1" applyBorder="1" applyAlignment="1">
      <alignment vertical="top" wrapText="1"/>
    </xf>
    <xf numFmtId="3" fontId="1" fillId="0" borderId="20" xfId="0" applyNumberFormat="1" applyFont="1" applyBorder="1" applyAlignment="1">
      <alignment horizontal="center" vertical="top"/>
    </xf>
    <xf numFmtId="9" fontId="2" fillId="0" borderId="13" xfId="2" applyFont="1" applyFill="1" applyBorder="1" applyAlignment="1">
      <alignment horizontal="center" vertical="top"/>
    </xf>
    <xf numFmtId="0" fontId="3" fillId="0" borderId="4" xfId="0" applyFont="1" applyBorder="1" applyAlignment="1">
      <alignment vertical="top" wrapText="1"/>
    </xf>
    <xf numFmtId="1" fontId="1" fillId="0" borderId="11" xfId="0" applyNumberFormat="1" applyFont="1" applyBorder="1" applyAlignment="1">
      <alignment horizontal="center" vertical="top"/>
    </xf>
    <xf numFmtId="0" fontId="1" fillId="0" borderId="6" xfId="0" applyFont="1" applyBorder="1" applyAlignment="1">
      <alignment horizontal="center" vertical="top"/>
    </xf>
    <xf numFmtId="0" fontId="1" fillId="0" borderId="5" xfId="0" applyFont="1" applyBorder="1" applyAlignment="1">
      <alignment horizontal="center" vertical="top"/>
    </xf>
    <xf numFmtId="0" fontId="1" fillId="0" borderId="1" xfId="0" applyFont="1" applyBorder="1" applyAlignment="1">
      <alignment horizontal="center" vertical="top"/>
    </xf>
    <xf numFmtId="0" fontId="1" fillId="0" borderId="7" xfId="0" applyFont="1" applyBorder="1" applyAlignment="1">
      <alignment horizontal="center" vertical="top"/>
    </xf>
    <xf numFmtId="37" fontId="1" fillId="0" borderId="11" xfId="1" applyNumberFormat="1" applyFont="1" applyBorder="1" applyAlignment="1">
      <alignment horizontal="center" vertical="top"/>
    </xf>
    <xf numFmtId="9" fontId="2" fillId="0" borderId="0" xfId="2" applyFont="1" applyFill="1" applyBorder="1" applyAlignment="1">
      <alignment horizontal="center" vertical="top"/>
    </xf>
    <xf numFmtId="165" fontId="1" fillId="8" borderId="11" xfId="0" applyNumberFormat="1" applyFont="1" applyFill="1" applyBorder="1" applyAlignment="1">
      <alignment horizontal="center" vertical="top"/>
    </xf>
    <xf numFmtId="165" fontId="1" fillId="0" borderId="11" xfId="0" applyNumberFormat="1" applyFont="1" applyFill="1" applyBorder="1" applyAlignment="1">
      <alignment horizontal="center" vertical="top"/>
    </xf>
    <xf numFmtId="9" fontId="1" fillId="8" borderId="17" xfId="0" applyNumberFormat="1" applyFont="1" applyFill="1" applyBorder="1" applyAlignment="1">
      <alignment horizontal="center" vertical="top"/>
    </xf>
    <xf numFmtId="0" fontId="0" fillId="0" borderId="49" xfId="0" applyBorder="1" applyAlignment="1">
      <alignment horizontal="center" vertical="top"/>
    </xf>
    <xf numFmtId="0" fontId="2" fillId="0" borderId="50" xfId="0" applyFont="1" applyBorder="1" applyAlignment="1">
      <alignment vertical="top" wrapText="1"/>
    </xf>
    <xf numFmtId="3" fontId="2" fillId="0" borderId="36" xfId="0" applyNumberFormat="1" applyFont="1" applyBorder="1" applyAlignment="1">
      <alignment horizontal="center" vertical="top"/>
    </xf>
    <xf numFmtId="0" fontId="0" fillId="0" borderId="13" xfId="0" applyBorder="1" applyAlignment="1">
      <alignment horizontal="center" vertical="top"/>
    </xf>
    <xf numFmtId="0" fontId="2" fillId="0" borderId="51" xfId="0" applyFont="1" applyBorder="1" applyAlignment="1">
      <alignment vertical="top" wrapText="1"/>
    </xf>
    <xf numFmtId="3" fontId="2" fillId="0" borderId="1" xfId="0" applyNumberFormat="1" applyFont="1" applyBorder="1" applyAlignment="1">
      <alignment horizontal="center" vertical="top"/>
    </xf>
    <xf numFmtId="0" fontId="4" fillId="0" borderId="13" xfId="0" applyFont="1" applyFill="1" applyBorder="1" applyAlignment="1">
      <alignment horizontal="left" vertical="top" wrapText="1"/>
    </xf>
    <xf numFmtId="0" fontId="1" fillId="0" borderId="1" xfId="0" applyFont="1" applyBorder="1" applyAlignment="1">
      <alignment vertical="top" wrapText="1"/>
    </xf>
    <xf numFmtId="3" fontId="0" fillId="7" borderId="1" xfId="0" applyNumberFormat="1" applyFill="1" applyBorder="1" applyAlignment="1">
      <alignment horizontal="center" vertical="top"/>
    </xf>
    <xf numFmtId="0" fontId="0" fillId="3" borderId="26" xfId="0" applyFill="1" applyBorder="1" applyAlignment="1">
      <alignment horizontal="center" vertical="top"/>
    </xf>
    <xf numFmtId="0" fontId="0" fillId="3" borderId="36" xfId="0" applyFill="1" applyBorder="1" applyAlignment="1">
      <alignment horizontal="center" vertical="top"/>
    </xf>
    <xf numFmtId="0" fontId="0" fillId="3" borderId="13" xfId="0" applyFill="1" applyBorder="1" applyAlignment="1">
      <alignment horizontal="center" vertical="top"/>
    </xf>
    <xf numFmtId="0" fontId="0" fillId="3" borderId="0" xfId="0" applyFill="1" applyBorder="1" applyAlignment="1">
      <alignment horizontal="center" vertical="top"/>
    </xf>
    <xf numFmtId="0" fontId="0" fillId="3" borderId="14" xfId="0" applyFill="1" applyBorder="1" applyAlignment="1">
      <alignment horizontal="center" vertical="top"/>
    </xf>
    <xf numFmtId="3" fontId="0" fillId="7" borderId="11" xfId="0" applyNumberFormat="1" applyFill="1" applyBorder="1" applyAlignment="1">
      <alignment horizontal="center" vertical="top"/>
    </xf>
    <xf numFmtId="3" fontId="0" fillId="0" borderId="11" xfId="0" applyNumberFormat="1" applyFill="1" applyBorder="1" applyAlignment="1">
      <alignment horizontal="center" vertical="top"/>
    </xf>
    <xf numFmtId="3" fontId="0" fillId="0" borderId="47" xfId="0" applyNumberFormat="1" applyFill="1" applyBorder="1" applyAlignment="1">
      <alignment horizontal="center" vertical="top"/>
    </xf>
    <xf numFmtId="9" fontId="0" fillId="7" borderId="1" xfId="0" applyNumberFormat="1" applyFill="1" applyBorder="1" applyAlignment="1">
      <alignment horizontal="center" vertical="top"/>
    </xf>
    <xf numFmtId="3" fontId="9" fillId="0" borderId="0" xfId="0" applyNumberFormat="1" applyFont="1" applyAlignment="1">
      <alignment vertical="top"/>
    </xf>
    <xf numFmtId="0" fontId="9" fillId="0" borderId="0" xfId="0" applyFont="1" applyAlignment="1">
      <alignment vertical="top"/>
    </xf>
    <xf numFmtId="0" fontId="1" fillId="0" borderId="43" xfId="0" applyFont="1" applyBorder="1" applyAlignment="1">
      <alignment vertical="top" wrapText="1"/>
    </xf>
    <xf numFmtId="3" fontId="1" fillId="0" borderId="17" xfId="0" applyNumberFormat="1" applyFont="1" applyFill="1" applyBorder="1" applyAlignment="1">
      <alignment horizontal="center" vertical="top"/>
    </xf>
    <xf numFmtId="0" fontId="0" fillId="0" borderId="11" xfId="0" applyFill="1" applyBorder="1" applyAlignment="1">
      <alignment horizontal="center" vertical="top"/>
    </xf>
    <xf numFmtId="0" fontId="1" fillId="6" borderId="11" xfId="0" applyFont="1" applyFill="1" applyBorder="1" applyAlignment="1">
      <alignment vertical="top" wrapText="1"/>
    </xf>
    <xf numFmtId="3" fontId="1" fillId="6" borderId="11" xfId="0" applyNumberFormat="1" applyFont="1" applyFill="1" applyBorder="1" applyAlignment="1">
      <alignment horizontal="center" vertical="top"/>
    </xf>
    <xf numFmtId="0" fontId="1" fillId="0" borderId="11" xfId="0" applyFont="1" applyFill="1" applyBorder="1" applyAlignment="1">
      <alignment vertical="top" wrapText="1"/>
    </xf>
    <xf numFmtId="3" fontId="2" fillId="0" borderId="11" xfId="0" applyNumberFormat="1" applyFont="1" applyFill="1" applyBorder="1" applyAlignment="1">
      <alignment horizontal="center" vertical="top"/>
    </xf>
    <xf numFmtId="0" fontId="2" fillId="0" borderId="45" xfId="0" applyFont="1" applyFill="1" applyBorder="1" applyAlignment="1">
      <alignment horizontal="center" vertical="top"/>
    </xf>
    <xf numFmtId="0" fontId="2" fillId="6" borderId="45" xfId="0" applyFont="1" applyFill="1" applyBorder="1" applyAlignment="1">
      <alignment vertical="top" wrapText="1"/>
    </xf>
    <xf numFmtId="3" fontId="2" fillId="6" borderId="45" xfId="0" applyNumberFormat="1" applyFont="1" applyFill="1" applyBorder="1" applyAlignment="1">
      <alignment horizontal="center" vertical="top"/>
    </xf>
    <xf numFmtId="0" fontId="2" fillId="0" borderId="37" xfId="0" applyFont="1" applyFill="1" applyBorder="1" applyAlignment="1">
      <alignment horizontal="center" vertical="top"/>
    </xf>
    <xf numFmtId="0" fontId="2" fillId="6" borderId="48" xfId="0" applyFont="1" applyFill="1" applyBorder="1" applyAlignment="1">
      <alignment vertical="top" wrapText="1"/>
    </xf>
    <xf numFmtId="3" fontId="2" fillId="6" borderId="48" xfId="0" applyNumberFormat="1" applyFont="1" applyFill="1" applyBorder="1" applyAlignment="1">
      <alignment horizontal="center" vertical="top"/>
    </xf>
    <xf numFmtId="0" fontId="1" fillId="0" borderId="28" xfId="0" applyFont="1" applyFill="1" applyBorder="1" applyAlignment="1">
      <alignment horizontal="center" vertical="top" wrapText="1"/>
    </xf>
    <xf numFmtId="0" fontId="6" fillId="0" borderId="38" xfId="0" applyFont="1" applyFill="1" applyBorder="1" applyAlignment="1">
      <alignment vertical="top" wrapText="1"/>
    </xf>
    <xf numFmtId="0" fontId="0" fillId="0" borderId="38" xfId="0" applyBorder="1" applyAlignment="1">
      <alignment vertical="top"/>
    </xf>
    <xf numFmtId="0" fontId="1" fillId="0" borderId="38" xfId="0" applyFont="1" applyBorder="1" applyAlignment="1">
      <alignment horizontal="center" vertical="top"/>
    </xf>
    <xf numFmtId="0" fontId="1" fillId="0" borderId="38" xfId="0" applyFont="1" applyBorder="1" applyAlignment="1">
      <alignment horizontal="center" vertical="top" wrapText="1"/>
    </xf>
    <xf numFmtId="0" fontId="1" fillId="0" borderId="40" xfId="0" applyFont="1" applyBorder="1" applyAlignment="1">
      <alignment horizontal="center" vertical="top"/>
    </xf>
    <xf numFmtId="0" fontId="1" fillId="0" borderId="6" xfId="0" applyFont="1" applyFill="1" applyBorder="1" applyAlignment="1">
      <alignment horizontal="center" vertical="top" wrapText="1"/>
    </xf>
    <xf numFmtId="0" fontId="1" fillId="0" borderId="1" xfId="0" applyFont="1" applyFill="1" applyBorder="1" applyAlignment="1">
      <alignment vertical="top" wrapText="1"/>
    </xf>
    <xf numFmtId="9" fontId="0" fillId="0" borderId="1" xfId="0" applyNumberFormat="1" applyBorder="1" applyAlignment="1">
      <alignment horizontal="center" vertical="top"/>
    </xf>
    <xf numFmtId="9" fontId="0" fillId="0" borderId="1" xfId="0" applyNumberFormat="1" applyFill="1" applyBorder="1" applyAlignment="1">
      <alignment horizontal="center" vertical="top"/>
    </xf>
    <xf numFmtId="0" fontId="1" fillId="0" borderId="21" xfId="0" applyFont="1" applyFill="1" applyBorder="1" applyAlignment="1">
      <alignment horizontal="center" vertical="top" wrapText="1"/>
    </xf>
    <xf numFmtId="0" fontId="1" fillId="0" borderId="22" xfId="0" applyFont="1" applyFill="1" applyBorder="1" applyAlignment="1">
      <alignment vertical="top" wrapText="1"/>
    </xf>
    <xf numFmtId="3" fontId="0" fillId="0" borderId="22" xfId="0" applyNumberFormat="1" applyBorder="1" applyAlignment="1">
      <alignment horizontal="center" vertical="top"/>
    </xf>
    <xf numFmtId="1" fontId="0" fillId="7" borderId="22" xfId="0" applyNumberFormat="1" applyFill="1" applyBorder="1" applyAlignment="1">
      <alignment horizontal="center" vertical="top"/>
    </xf>
    <xf numFmtId="1" fontId="0" fillId="7" borderId="41" xfId="0" applyNumberFormat="1" applyFill="1" applyBorder="1" applyAlignment="1">
      <alignment horizontal="center" vertical="top"/>
    </xf>
    <xf numFmtId="0" fontId="4" fillId="0" borderId="24" xfId="0" applyFont="1" applyFill="1" applyBorder="1" applyAlignment="1">
      <alignment horizontal="center" vertical="top" wrapText="1"/>
    </xf>
    <xf numFmtId="0" fontId="1" fillId="5" borderId="38" xfId="0" applyFont="1" applyFill="1" applyBorder="1" applyAlignment="1">
      <alignment vertical="top"/>
    </xf>
    <xf numFmtId="0" fontId="2" fillId="5" borderId="38" xfId="0" applyFont="1" applyFill="1" applyBorder="1" applyAlignment="1">
      <alignment vertical="top"/>
    </xf>
    <xf numFmtId="0" fontId="2" fillId="5" borderId="38" xfId="0" applyFont="1" applyFill="1" applyBorder="1" applyAlignment="1">
      <alignment horizontal="center" vertical="top" wrapText="1"/>
    </xf>
    <xf numFmtId="16" fontId="2" fillId="5" borderId="38" xfId="0" applyNumberFormat="1" applyFont="1" applyFill="1" applyBorder="1" applyAlignment="1">
      <alignment horizontal="center" vertical="top" wrapText="1"/>
    </xf>
    <xf numFmtId="0" fontId="2" fillId="5" borderId="40" xfId="0" applyFont="1" applyFill="1" applyBorder="1" applyAlignment="1">
      <alignment horizontal="center" vertical="top" wrapText="1"/>
    </xf>
    <xf numFmtId="0" fontId="1" fillId="5" borderId="10" xfId="0" applyFont="1" applyFill="1" applyBorder="1" applyAlignment="1">
      <alignment vertical="top" wrapText="1"/>
    </xf>
    <xf numFmtId="3" fontId="0" fillId="5" borderId="3" xfId="0" applyNumberFormat="1" applyFill="1" applyBorder="1" applyAlignment="1">
      <alignment horizontal="center" vertical="top"/>
    </xf>
    <xf numFmtId="0" fontId="0" fillId="5" borderId="3" xfId="0" applyFill="1" applyBorder="1" applyAlignment="1">
      <alignment horizontal="center" vertical="top"/>
    </xf>
    <xf numFmtId="0" fontId="0" fillId="5" borderId="9" xfId="0" applyFill="1" applyBorder="1" applyAlignment="1">
      <alignment horizontal="center" vertical="top"/>
    </xf>
    <xf numFmtId="0" fontId="1" fillId="6" borderId="5" xfId="0" applyFont="1" applyFill="1" applyBorder="1" applyAlignment="1">
      <alignment vertical="top" wrapText="1"/>
    </xf>
    <xf numFmtId="3" fontId="0" fillId="6" borderId="1" xfId="0" applyNumberFormat="1" applyFill="1" applyBorder="1" applyAlignment="1">
      <alignment horizontal="center" vertical="top"/>
    </xf>
    <xf numFmtId="0" fontId="2" fillId="6" borderId="5" xfId="0" applyFont="1" applyFill="1" applyBorder="1" applyAlignment="1">
      <alignment vertical="top" wrapText="1"/>
    </xf>
    <xf numFmtId="3" fontId="2" fillId="6" borderId="1" xfId="0" applyNumberFormat="1" applyFont="1" applyFill="1" applyBorder="1" applyAlignment="1">
      <alignment horizontal="center" vertical="top"/>
    </xf>
    <xf numFmtId="1" fontId="0" fillId="0" borderId="38" xfId="0" applyNumberFormat="1" applyFill="1" applyBorder="1" applyAlignment="1">
      <alignment horizontal="center" vertical="top"/>
    </xf>
    <xf numFmtId="1" fontId="1" fillId="0" borderId="38" xfId="0" applyNumberFormat="1" applyFont="1" applyFill="1" applyBorder="1" applyAlignment="1">
      <alignment horizontal="center" vertical="top"/>
    </xf>
    <xf numFmtId="1" fontId="0" fillId="3" borderId="44" xfId="0" applyNumberFormat="1" applyFill="1" applyBorder="1" applyAlignment="1">
      <alignment horizontal="center" vertical="top"/>
    </xf>
    <xf numFmtId="1" fontId="0" fillId="3" borderId="26" xfId="0" applyNumberFormat="1" applyFill="1" applyBorder="1" applyAlignment="1">
      <alignment horizontal="center" vertical="top"/>
    </xf>
    <xf numFmtId="1" fontId="0" fillId="3" borderId="36" xfId="0" applyNumberFormat="1" applyFill="1" applyBorder="1" applyAlignment="1">
      <alignment horizontal="center" vertical="top"/>
    </xf>
    <xf numFmtId="1" fontId="0" fillId="0" borderId="1" xfId="0" applyNumberFormat="1" applyFill="1" applyBorder="1" applyAlignment="1">
      <alignment horizontal="center" vertical="top"/>
    </xf>
    <xf numFmtId="1" fontId="0" fillId="3" borderId="19" xfId="0" applyNumberFormat="1" applyFill="1" applyBorder="1" applyAlignment="1">
      <alignment horizontal="center" vertical="top"/>
    </xf>
    <xf numFmtId="1" fontId="0" fillId="3" borderId="0" xfId="0" applyNumberFormat="1" applyFill="1" applyBorder="1" applyAlignment="1">
      <alignment horizontal="center" vertical="top"/>
    </xf>
    <xf numFmtId="1" fontId="0" fillId="3" borderId="14" xfId="0" applyNumberFormat="1" applyFill="1" applyBorder="1" applyAlignment="1">
      <alignment horizontal="center" vertical="top"/>
    </xf>
    <xf numFmtId="1" fontId="0" fillId="0" borderId="22" xfId="0" applyNumberFormat="1" applyFill="1" applyBorder="1" applyAlignment="1">
      <alignment horizontal="center" vertical="top"/>
    </xf>
    <xf numFmtId="3" fontId="0" fillId="7" borderId="22" xfId="0" applyNumberFormat="1" applyFill="1" applyBorder="1" applyAlignment="1">
      <alignment horizontal="center" vertical="top"/>
    </xf>
    <xf numFmtId="1" fontId="0" fillId="3" borderId="23" xfId="0" applyNumberFormat="1" applyFill="1" applyBorder="1" applyAlignment="1">
      <alignment horizontal="center" vertical="top"/>
    </xf>
    <xf numFmtId="1" fontId="0" fillId="3" borderId="15" xfId="0" applyNumberFormat="1" applyFill="1" applyBorder="1" applyAlignment="1">
      <alignment horizontal="center" vertical="top"/>
    </xf>
    <xf numFmtId="1" fontId="0" fillId="3" borderId="16" xfId="0" applyNumberFormat="1" applyFill="1" applyBorder="1" applyAlignment="1">
      <alignment horizontal="center" vertical="top"/>
    </xf>
    <xf numFmtId="0" fontId="1" fillId="6" borderId="3" xfId="0" applyFont="1" applyFill="1" applyBorder="1" applyAlignment="1">
      <alignment vertical="top"/>
    </xf>
    <xf numFmtId="1" fontId="0" fillId="6" borderId="2" xfId="0" applyNumberFormat="1" applyFill="1" applyBorder="1" applyAlignment="1">
      <alignment horizontal="center" vertical="top"/>
    </xf>
    <xf numFmtId="1" fontId="0" fillId="6" borderId="32" xfId="0" applyNumberFormat="1" applyFill="1" applyBorder="1" applyAlignment="1">
      <alignment horizontal="center" vertical="top"/>
    </xf>
    <xf numFmtId="0" fontId="0" fillId="0" borderId="21" xfId="0" applyBorder="1" applyAlignment="1">
      <alignment horizontal="center" vertical="top"/>
    </xf>
    <xf numFmtId="0" fontId="1" fillId="6" borderId="27" xfId="0" applyFont="1" applyFill="1" applyBorder="1" applyAlignment="1">
      <alignment vertical="top" wrapText="1"/>
    </xf>
    <xf numFmtId="3" fontId="0" fillId="6" borderId="22" xfId="0" applyNumberFormat="1" applyFill="1" applyBorder="1" applyAlignment="1">
      <alignment horizontal="center" vertical="top"/>
    </xf>
    <xf numFmtId="0" fontId="0" fillId="0" borderId="28" xfId="0" applyFill="1" applyBorder="1" applyAlignment="1">
      <alignment horizontal="center" vertical="top"/>
    </xf>
    <xf numFmtId="0" fontId="6" fillId="0" borderId="38" xfId="0" applyFont="1" applyFill="1" applyBorder="1" applyAlignment="1">
      <alignment vertical="top"/>
    </xf>
    <xf numFmtId="0" fontId="0" fillId="0" borderId="38" xfId="0" applyFill="1" applyBorder="1" applyAlignment="1">
      <alignment horizontal="center" vertical="top"/>
    </xf>
    <xf numFmtId="0" fontId="0" fillId="3" borderId="44" xfId="0" applyFill="1" applyBorder="1" applyAlignment="1">
      <alignment horizontal="center" vertical="top"/>
    </xf>
    <xf numFmtId="0" fontId="0" fillId="0" borderId="6" xfId="0" applyFill="1" applyBorder="1" applyAlignment="1">
      <alignment horizontal="center" vertical="top"/>
    </xf>
    <xf numFmtId="0" fontId="1" fillId="0" borderId="1" xfId="0" applyFont="1" applyFill="1" applyBorder="1" applyAlignment="1">
      <alignment vertical="top"/>
    </xf>
    <xf numFmtId="0" fontId="0" fillId="7" borderId="1" xfId="0" applyFill="1" applyBorder="1" applyAlignment="1">
      <alignment horizontal="center" vertical="top"/>
    </xf>
    <xf numFmtId="0" fontId="0" fillId="3" borderId="19" xfId="0" applyFill="1" applyBorder="1" applyAlignment="1">
      <alignment horizontal="center" vertical="top"/>
    </xf>
    <xf numFmtId="0" fontId="0" fillId="0" borderId="29" xfId="0" applyFill="1" applyBorder="1" applyAlignment="1">
      <alignment horizontal="center" vertical="top"/>
    </xf>
    <xf numFmtId="0" fontId="1" fillId="0" borderId="42" xfId="0" applyFont="1" applyFill="1" applyBorder="1" applyAlignment="1">
      <alignment vertical="top"/>
    </xf>
    <xf numFmtId="1" fontId="0" fillId="0" borderId="42" xfId="0" applyNumberFormat="1" applyFill="1" applyBorder="1" applyAlignment="1">
      <alignment horizontal="center" vertical="top"/>
    </xf>
    <xf numFmtId="0" fontId="0" fillId="5" borderId="21" xfId="0" applyFill="1" applyBorder="1" applyAlignment="1">
      <alignment horizontal="center" vertical="top"/>
    </xf>
    <xf numFmtId="0" fontId="2" fillId="6" borderId="22" xfId="0" applyFont="1" applyFill="1" applyBorder="1" applyAlignment="1">
      <alignment vertical="top" wrapText="1"/>
    </xf>
    <xf numFmtId="1" fontId="0" fillId="6" borderId="22" xfId="0" applyNumberFormat="1" applyFill="1" applyBorder="1" applyAlignment="1">
      <alignment horizontal="center" vertical="top"/>
    </xf>
    <xf numFmtId="0" fontId="0" fillId="3" borderId="15" xfId="0" applyFill="1" applyBorder="1" applyAlignment="1">
      <alignment horizontal="center" vertical="top"/>
    </xf>
    <xf numFmtId="0" fontId="0" fillId="3" borderId="16" xfId="0" applyFill="1" applyBorder="1" applyAlignment="1">
      <alignment horizontal="center" vertical="top"/>
    </xf>
    <xf numFmtId="0" fontId="0" fillId="3" borderId="0" xfId="0" applyFill="1" applyAlignment="1" applyProtection="1">
      <alignment vertical="top"/>
      <protection locked="0"/>
    </xf>
    <xf numFmtId="0" fontId="0" fillId="0" borderId="0" xfId="0" applyAlignment="1" applyProtection="1">
      <alignment vertical="top"/>
      <protection locked="0"/>
    </xf>
    <xf numFmtId="0" fontId="0" fillId="0" borderId="0" xfId="0" applyAlignment="1">
      <alignment horizontal="left" vertical="top"/>
    </xf>
    <xf numFmtId="0" fontId="1" fillId="0" borderId="15" xfId="0" applyFont="1" applyBorder="1" applyAlignment="1" applyProtection="1">
      <alignment vertical="top" wrapText="1"/>
      <protection locked="0"/>
    </xf>
    <xf numFmtId="9" fontId="1" fillId="7" borderId="11" xfId="0" applyNumberFormat="1" applyFont="1" applyFill="1" applyBorder="1" applyAlignment="1">
      <alignment horizontal="center" vertical="top"/>
    </xf>
    <xf numFmtId="0" fontId="13" fillId="0" borderId="0" xfId="0" applyFont="1" applyAlignment="1" applyProtection="1">
      <alignment vertical="top" wrapText="1"/>
      <protection locked="0"/>
    </xf>
    <xf numFmtId="0" fontId="1" fillId="0" borderId="25" xfId="0" applyFont="1" applyBorder="1" applyAlignment="1" applyProtection="1">
      <alignment horizontal="center" vertical="center" wrapText="1"/>
      <protection locked="0"/>
    </xf>
    <xf numFmtId="0" fontId="0" fillId="0" borderId="25" xfId="0" applyBorder="1" applyAlignment="1" applyProtection="1">
      <alignment horizontal="center" vertical="center"/>
      <protection locked="0"/>
    </xf>
    <xf numFmtId="0" fontId="13" fillId="0" borderId="0" xfId="0" applyFont="1" applyAlignment="1" applyProtection="1">
      <alignment horizontal="left" vertical="top" wrapText="1"/>
      <protection locked="0"/>
    </xf>
    <xf numFmtId="0" fontId="10" fillId="3" borderId="46" xfId="0" applyFont="1" applyFill="1" applyBorder="1" applyAlignment="1" applyProtection="1">
      <alignment horizontal="left" vertical="top" wrapText="1"/>
    </xf>
    <xf numFmtId="0" fontId="10" fillId="3" borderId="5" xfId="0" applyFont="1" applyFill="1" applyBorder="1" applyAlignment="1" applyProtection="1">
      <alignment horizontal="left" vertical="top" wrapText="1"/>
    </xf>
    <xf numFmtId="0" fontId="2" fillId="4" borderId="1" xfId="0" applyFont="1" applyFill="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12" fillId="0" borderId="15" xfId="0" applyFont="1" applyBorder="1" applyAlignment="1" applyProtection="1">
      <alignment horizontal="center" vertical="center" wrapText="1"/>
      <protection locked="0"/>
    </xf>
    <xf numFmtId="0" fontId="4" fillId="0" borderId="30" xfId="0" applyFont="1" applyFill="1" applyBorder="1" applyAlignment="1">
      <alignment horizontal="left" vertical="top" wrapText="1"/>
    </xf>
    <xf numFmtId="0" fontId="0" fillId="0" borderId="31" xfId="0" applyBorder="1" applyAlignment="1">
      <alignment vertical="top"/>
    </xf>
    <xf numFmtId="0" fontId="0" fillId="0" borderId="39" xfId="0" applyBorder="1" applyAlignment="1">
      <alignment vertical="top"/>
    </xf>
    <xf numFmtId="0" fontId="7" fillId="4" borderId="31" xfId="0" applyFont="1" applyFill="1" applyBorder="1" applyAlignment="1">
      <alignment horizontal="center" vertical="top" wrapText="1"/>
    </xf>
    <xf numFmtId="0" fontId="7" fillId="4" borderId="39" xfId="0" applyFont="1" applyFill="1" applyBorder="1" applyAlignment="1">
      <alignment horizontal="center" vertical="top" wrapText="1"/>
    </xf>
    <xf numFmtId="0" fontId="4" fillId="0" borderId="37" xfId="0" applyFont="1" applyFill="1" applyBorder="1" applyAlignment="1">
      <alignment horizontal="left" vertical="top" wrapText="1"/>
    </xf>
    <xf numFmtId="0" fontId="0" fillId="0" borderId="15" xfId="0" applyBorder="1" applyAlignment="1">
      <alignment vertical="top"/>
    </xf>
    <xf numFmtId="0" fontId="0" fillId="0" borderId="16" xfId="0" applyBorder="1" applyAlignment="1">
      <alignment vertical="top"/>
    </xf>
    <xf numFmtId="0" fontId="4" fillId="0" borderId="31" xfId="0" applyFont="1" applyFill="1" applyBorder="1" applyAlignment="1">
      <alignment horizontal="left" vertical="top" wrapText="1"/>
    </xf>
    <xf numFmtId="0" fontId="4" fillId="0" borderId="39" xfId="0" applyFont="1" applyFill="1" applyBorder="1" applyAlignment="1">
      <alignment horizontal="left" vertical="top" wrapText="1"/>
    </xf>
    <xf numFmtId="3" fontId="4" fillId="0" borderId="30" xfId="0" applyNumberFormat="1" applyFont="1" applyFill="1" applyBorder="1" applyAlignment="1">
      <alignment horizontal="left" vertical="top" wrapText="1"/>
    </xf>
    <xf numFmtId="0" fontId="12" fillId="0" borderId="46" xfId="3" applyFont="1" applyBorder="1" applyAlignment="1">
      <alignment horizontal="left" vertical="top" wrapText="1"/>
    </xf>
    <xf numFmtId="0" fontId="12" fillId="0" borderId="4" xfId="3" applyFont="1" applyBorder="1" applyAlignment="1">
      <alignment horizontal="left" vertical="top" wrapText="1"/>
    </xf>
    <xf numFmtId="0" fontId="12" fillId="0" borderId="5" xfId="3" applyFont="1" applyBorder="1" applyAlignment="1">
      <alignment horizontal="left" vertical="top" wrapText="1"/>
    </xf>
    <xf numFmtId="0" fontId="4" fillId="0" borderId="15" xfId="0" applyFont="1" applyBorder="1" applyAlignment="1" applyProtection="1">
      <alignment horizontal="center" vertical="center" wrapText="1"/>
      <protection locked="0"/>
    </xf>
  </cellXfs>
  <cellStyles count="4">
    <cellStyle name="Comma" xfId="1" builtinId="3"/>
    <cellStyle name="Normal" xfId="0" builtinId="0"/>
    <cellStyle name="Normal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2982418</xdr:colOff>
      <xdr:row>0</xdr:row>
      <xdr:rowOff>148341</xdr:rowOff>
    </xdr:from>
    <xdr:to>
      <xdr:col>0</xdr:col>
      <xdr:colOff>4746885</xdr:colOff>
      <xdr:row>0</xdr:row>
      <xdr:rowOff>498647</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2418" y="148341"/>
          <a:ext cx="1764467" cy="3503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1657350</xdr:colOff>
      <xdr:row>0</xdr:row>
      <xdr:rowOff>85725</xdr:rowOff>
    </xdr:from>
    <xdr:to>
      <xdr:col>0</xdr:col>
      <xdr:colOff>3421817</xdr:colOff>
      <xdr:row>0</xdr:row>
      <xdr:rowOff>436031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7350" y="85725"/>
          <a:ext cx="1764467" cy="3503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1950283</xdr:colOff>
      <xdr:row>0</xdr:row>
      <xdr:rowOff>123825</xdr:rowOff>
    </xdr:from>
    <xdr:to>
      <xdr:col>3</xdr:col>
      <xdr:colOff>247650</xdr:colOff>
      <xdr:row>0</xdr:row>
      <xdr:rowOff>474131</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0833" y="123825"/>
          <a:ext cx="1764467" cy="3503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7620</xdr:colOff>
      <xdr:row>2</xdr:row>
      <xdr:rowOff>121920</xdr:rowOff>
    </xdr:from>
    <xdr:to>
      <xdr:col>3</xdr:col>
      <xdr:colOff>525780</xdr:colOff>
      <xdr:row>8</xdr:row>
      <xdr:rowOff>327660</xdr:rowOff>
    </xdr:to>
    <xdr:sp macro="" textlink="">
      <xdr:nvSpPr>
        <xdr:cNvPr id="2" name="Up Arrow 1"/>
        <xdr:cNvSpPr/>
      </xdr:nvSpPr>
      <xdr:spPr>
        <a:xfrm>
          <a:off x="3086100" y="731520"/>
          <a:ext cx="518160" cy="137922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2074108</xdr:colOff>
      <xdr:row>0</xdr:row>
      <xdr:rowOff>76200</xdr:rowOff>
    </xdr:from>
    <xdr:to>
      <xdr:col>1</xdr:col>
      <xdr:colOff>781050</xdr:colOff>
      <xdr:row>0</xdr:row>
      <xdr:rowOff>426506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74108" y="76200"/>
          <a:ext cx="1764467" cy="3503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A15" sqref="A15"/>
    </sheetView>
  </sheetViews>
  <sheetFormatPr defaultRowHeight="12.75" x14ac:dyDescent="0.2"/>
  <cols>
    <col min="1" max="1" width="64.28515625" style="1" customWidth="1"/>
    <col min="2" max="2" width="12" customWidth="1"/>
  </cols>
  <sheetData>
    <row r="1" spans="1:2" x14ac:dyDescent="0.2">
      <c r="A1" s="2" t="s">
        <v>50</v>
      </c>
    </row>
    <row r="2" spans="1:2" x14ac:dyDescent="0.2">
      <c r="A2" s="1" t="s">
        <v>85</v>
      </c>
    </row>
    <row r="3" spans="1:2" x14ac:dyDescent="0.2">
      <c r="A3" s="1" t="s">
        <v>86</v>
      </c>
    </row>
    <row r="5" spans="1:2" x14ac:dyDescent="0.2">
      <c r="A5" s="1" t="s">
        <v>87</v>
      </c>
    </row>
    <row r="6" spans="1:2" ht="76.5" x14ac:dyDescent="0.2">
      <c r="A6" s="2" t="s">
        <v>88</v>
      </c>
    </row>
    <row r="9" spans="1:2" x14ac:dyDescent="0.2">
      <c r="A9" s="2"/>
      <c r="B9" s="60"/>
    </row>
    <row r="10" spans="1:2" x14ac:dyDescent="0.2">
      <c r="A10" s="2"/>
      <c r="B10" s="60"/>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49"/>
  <sheetViews>
    <sheetView tabSelected="1" zoomScale="90" zoomScaleNormal="90" workbookViewId="0">
      <pane ySplit="4" topLeftCell="A5" activePane="bottomLeft" state="frozen"/>
      <selection pane="bottomLeft" activeCell="B15" sqref="B15"/>
    </sheetView>
  </sheetViews>
  <sheetFormatPr defaultColWidth="8.85546875" defaultRowHeight="12.75" x14ac:dyDescent="0.2"/>
  <cols>
    <col min="1" max="1" width="101.5703125" style="16" customWidth="1"/>
    <col min="2" max="2" width="14.85546875" style="17" customWidth="1"/>
    <col min="3" max="20" width="9.140625" style="12" customWidth="1"/>
    <col min="21" max="16384" width="8.85546875" style="13"/>
  </cols>
  <sheetData>
    <row r="1" spans="1:20" s="7" customFormat="1" ht="107.25" customHeight="1" x14ac:dyDescent="0.2">
      <c r="A1" s="237" t="s">
        <v>155</v>
      </c>
      <c r="B1" s="238"/>
      <c r="C1" s="6"/>
      <c r="D1" s="6"/>
      <c r="E1" s="6"/>
      <c r="F1" s="6"/>
      <c r="G1" s="6"/>
      <c r="H1" s="6"/>
      <c r="I1" s="6"/>
      <c r="J1" s="6"/>
      <c r="K1" s="6"/>
      <c r="L1" s="6"/>
      <c r="M1" s="6"/>
      <c r="N1" s="6"/>
      <c r="O1" s="6"/>
      <c r="P1" s="6"/>
      <c r="Q1" s="6"/>
      <c r="R1" s="6"/>
      <c r="S1" s="6"/>
      <c r="T1" s="6"/>
    </row>
    <row r="2" spans="1:20" s="11" customFormat="1" ht="76.900000000000006" customHeight="1" x14ac:dyDescent="0.2">
      <c r="A2" s="240" t="s">
        <v>148</v>
      </c>
      <c r="B2" s="241"/>
      <c r="C2" s="10"/>
      <c r="D2" s="10"/>
      <c r="E2" s="10"/>
      <c r="F2" s="10"/>
      <c r="G2" s="10"/>
      <c r="H2" s="10"/>
      <c r="I2" s="10"/>
      <c r="J2" s="10"/>
      <c r="K2" s="10"/>
      <c r="L2" s="10"/>
      <c r="M2" s="10"/>
      <c r="N2" s="10"/>
      <c r="O2" s="10"/>
      <c r="P2" s="10"/>
      <c r="Q2" s="10"/>
      <c r="R2" s="10"/>
      <c r="S2" s="10"/>
      <c r="T2" s="10"/>
    </row>
    <row r="3" spans="1:20" x14ac:dyDescent="0.2">
      <c r="A3" s="8"/>
      <c r="B3" s="9"/>
    </row>
    <row r="4" spans="1:20" ht="13.15" customHeight="1" x14ac:dyDescent="0.25">
      <c r="A4" s="38" t="s">
        <v>108</v>
      </c>
      <c r="B4" s="39" t="s">
        <v>47</v>
      </c>
    </row>
    <row r="5" spans="1:20" ht="12.6" customHeight="1" x14ac:dyDescent="0.2">
      <c r="A5" s="40"/>
      <c r="B5" s="41" t="s">
        <v>0</v>
      </c>
    </row>
    <row r="6" spans="1:20" ht="41.45" customHeight="1" x14ac:dyDescent="0.2">
      <c r="A6" s="242" t="s">
        <v>149</v>
      </c>
      <c r="B6" s="242"/>
    </row>
    <row r="7" spans="1:20" ht="13.5" customHeight="1" x14ac:dyDescent="0.2">
      <c r="A7" s="42" t="s">
        <v>101</v>
      </c>
      <c r="B7" s="43">
        <v>0</v>
      </c>
    </row>
    <row r="8" spans="1:20" ht="6" customHeight="1" x14ac:dyDescent="0.2">
      <c r="A8" s="44" t="s">
        <v>11</v>
      </c>
      <c r="B8" s="45"/>
    </row>
    <row r="9" spans="1:20" x14ac:dyDescent="0.2">
      <c r="A9" s="42" t="s">
        <v>102</v>
      </c>
      <c r="B9" s="43">
        <v>0</v>
      </c>
    </row>
    <row r="10" spans="1:20" ht="7.15" customHeight="1" x14ac:dyDescent="0.2">
      <c r="A10" s="46"/>
      <c r="B10" s="45"/>
    </row>
    <row r="11" spans="1:20" x14ac:dyDescent="0.2">
      <c r="A11" s="42" t="s">
        <v>103</v>
      </c>
      <c r="B11" s="43">
        <v>0</v>
      </c>
    </row>
    <row r="12" spans="1:20" ht="8.4499999999999993" customHeight="1" x14ac:dyDescent="0.2">
      <c r="A12" s="46"/>
      <c r="B12" s="45"/>
    </row>
    <row r="13" spans="1:20" ht="24" customHeight="1" x14ac:dyDescent="0.2">
      <c r="A13" s="42" t="s">
        <v>104</v>
      </c>
      <c r="B13" s="43">
        <v>0</v>
      </c>
    </row>
    <row r="14" spans="1:20" s="15" customFormat="1" ht="42" customHeight="1" x14ac:dyDescent="0.2">
      <c r="A14" s="243" t="s">
        <v>150</v>
      </c>
      <c r="B14" s="243"/>
      <c r="C14" s="14"/>
      <c r="D14" s="14"/>
      <c r="E14" s="14"/>
      <c r="F14" s="14"/>
      <c r="G14" s="14"/>
      <c r="H14" s="14"/>
      <c r="I14" s="14"/>
      <c r="J14" s="14"/>
      <c r="K14" s="14"/>
      <c r="L14" s="14"/>
      <c r="M14" s="14"/>
      <c r="N14" s="14"/>
      <c r="O14" s="14"/>
      <c r="P14" s="14"/>
      <c r="Q14" s="14"/>
      <c r="R14" s="14"/>
      <c r="S14" s="14"/>
      <c r="T14" s="14"/>
    </row>
    <row r="15" spans="1:20" x14ac:dyDescent="0.2">
      <c r="A15" s="23" t="s">
        <v>143</v>
      </c>
      <c r="B15" s="43">
        <v>0</v>
      </c>
    </row>
    <row r="16" spans="1:20" ht="8.4499999999999993" customHeight="1" x14ac:dyDescent="0.2">
      <c r="A16" s="47" t="s">
        <v>11</v>
      </c>
      <c r="B16" s="48"/>
    </row>
    <row r="17" spans="1:2" x14ac:dyDescent="0.2">
      <c r="A17" s="23" t="s">
        <v>144</v>
      </c>
      <c r="B17" s="43">
        <v>0</v>
      </c>
    </row>
    <row r="18" spans="1:2" ht="9" customHeight="1" x14ac:dyDescent="0.2">
      <c r="A18" s="49"/>
      <c r="B18" s="48"/>
    </row>
    <row r="19" spans="1:2" x14ac:dyDescent="0.2">
      <c r="A19" s="23" t="s">
        <v>145</v>
      </c>
      <c r="B19" s="43">
        <v>0</v>
      </c>
    </row>
    <row r="20" spans="1:2" ht="9" customHeight="1" x14ac:dyDescent="0.2">
      <c r="A20" s="23"/>
      <c r="B20" s="48"/>
    </row>
    <row r="21" spans="1:2" ht="20.25" customHeight="1" x14ac:dyDescent="0.2">
      <c r="A21" s="23" t="s">
        <v>107</v>
      </c>
      <c r="B21" s="43">
        <v>0</v>
      </c>
    </row>
    <row r="22" spans="1:2" ht="26.25" customHeight="1" x14ac:dyDescent="0.2">
      <c r="A22" s="23" t="s">
        <v>58</v>
      </c>
      <c r="B22" s="43">
        <v>0</v>
      </c>
    </row>
    <row r="23" spans="1:2" ht="7.9" customHeight="1" x14ac:dyDescent="0.2">
      <c r="A23" s="49"/>
      <c r="B23" s="50"/>
    </row>
    <row r="24" spans="1:2" ht="55.15" customHeight="1" x14ac:dyDescent="0.2">
      <c r="A24" s="242" t="s">
        <v>114</v>
      </c>
      <c r="B24" s="242"/>
    </row>
    <row r="25" spans="1:2" x14ac:dyDescent="0.2">
      <c r="A25" s="51" t="s">
        <v>105</v>
      </c>
      <c r="B25" s="43">
        <v>0</v>
      </c>
    </row>
    <row r="26" spans="1:2" ht="6" customHeight="1" x14ac:dyDescent="0.2">
      <c r="A26" s="52"/>
      <c r="B26" s="45"/>
    </row>
    <row r="27" spans="1:2" x14ac:dyDescent="0.2">
      <c r="A27" s="51" t="s">
        <v>106</v>
      </c>
      <c r="B27" s="43">
        <v>0</v>
      </c>
    </row>
    <row r="28" spans="1:2" ht="7.15" customHeight="1" x14ac:dyDescent="0.2">
      <c r="A28" s="52"/>
      <c r="B28" s="45"/>
    </row>
    <row r="29" spans="1:2" x14ac:dyDescent="0.2">
      <c r="A29" s="51" t="s">
        <v>27</v>
      </c>
      <c r="B29" s="43">
        <v>0</v>
      </c>
    </row>
    <row r="30" spans="1:2" ht="20.25" customHeight="1" x14ac:dyDescent="0.2">
      <c r="A30" s="53" t="s">
        <v>109</v>
      </c>
      <c r="B30" s="48"/>
    </row>
    <row r="31" spans="1:2" x14ac:dyDescent="0.2">
      <c r="A31" s="47" t="s">
        <v>28</v>
      </c>
      <c r="B31" s="54">
        <v>2</v>
      </c>
    </row>
    <row r="32" spans="1:2" ht="7.9" customHeight="1" x14ac:dyDescent="0.2">
      <c r="A32" s="49"/>
      <c r="B32" s="48"/>
    </row>
    <row r="33" spans="1:20" s="15" customFormat="1" x14ac:dyDescent="0.2">
      <c r="A33" s="55" t="s">
        <v>96</v>
      </c>
      <c r="B33" s="56">
        <v>0</v>
      </c>
      <c r="C33" s="14"/>
      <c r="D33" s="14"/>
      <c r="E33" s="14"/>
      <c r="F33" s="14"/>
      <c r="G33" s="14"/>
      <c r="H33" s="14"/>
      <c r="I33" s="14"/>
      <c r="J33" s="14"/>
      <c r="K33" s="14"/>
      <c r="L33" s="14"/>
      <c r="M33" s="14"/>
      <c r="N33" s="14"/>
      <c r="O33" s="14"/>
      <c r="P33" s="14"/>
      <c r="Q33" s="14"/>
      <c r="R33" s="14"/>
      <c r="S33" s="14"/>
      <c r="T33" s="14"/>
    </row>
    <row r="34" spans="1:20" ht="19.5" customHeight="1" x14ac:dyDescent="0.2">
      <c r="A34" s="57" t="s">
        <v>110</v>
      </c>
      <c r="B34" s="45"/>
    </row>
    <row r="35" spans="1:20" ht="19.5" customHeight="1" x14ac:dyDescent="0.2">
      <c r="A35" s="58" t="s">
        <v>49</v>
      </c>
      <c r="B35" s="43">
        <v>0</v>
      </c>
    </row>
    <row r="36" spans="1:20" ht="7.15" customHeight="1" x14ac:dyDescent="0.2">
      <c r="A36" s="59"/>
      <c r="B36" s="45"/>
    </row>
    <row r="37" spans="1:20" x14ac:dyDescent="0.2">
      <c r="A37" s="58" t="s">
        <v>111</v>
      </c>
      <c r="B37" s="43">
        <v>0</v>
      </c>
    </row>
    <row r="38" spans="1:20" ht="7.9" customHeight="1" x14ac:dyDescent="0.2">
      <c r="A38" s="52"/>
      <c r="B38" s="45"/>
    </row>
    <row r="39" spans="1:20" ht="18.600000000000001" customHeight="1" x14ac:dyDescent="0.2">
      <c r="A39" s="51" t="s">
        <v>151</v>
      </c>
      <c r="B39" s="43">
        <v>0</v>
      </c>
    </row>
    <row r="40" spans="1:20" ht="6.6" customHeight="1" x14ac:dyDescent="0.2">
      <c r="A40" s="52"/>
      <c r="B40" s="45"/>
    </row>
    <row r="41" spans="1:20" ht="16.899999999999999" customHeight="1" x14ac:dyDescent="0.2">
      <c r="A41" s="51" t="s">
        <v>112</v>
      </c>
      <c r="B41" s="43">
        <v>0</v>
      </c>
    </row>
    <row r="42" spans="1:20" ht="7.9" customHeight="1" x14ac:dyDescent="0.2">
      <c r="A42" s="52"/>
      <c r="B42" s="45"/>
    </row>
    <row r="43" spans="1:20" ht="25.9" customHeight="1" x14ac:dyDescent="0.2">
      <c r="A43" s="51" t="s">
        <v>113</v>
      </c>
      <c r="B43" s="43">
        <v>0</v>
      </c>
    </row>
    <row r="44" spans="1:20" ht="9" customHeight="1" x14ac:dyDescent="0.2">
      <c r="A44" s="52"/>
      <c r="B44" s="45"/>
    </row>
    <row r="45" spans="1:20" ht="20.45" customHeight="1" x14ac:dyDescent="0.2">
      <c r="A45" s="51" t="s">
        <v>146</v>
      </c>
      <c r="B45" s="43">
        <v>0</v>
      </c>
    </row>
    <row r="46" spans="1:20" x14ac:dyDescent="0.2">
      <c r="A46" s="52"/>
      <c r="B46" s="45"/>
    </row>
    <row r="47" spans="1:20" ht="27" customHeight="1" x14ac:dyDescent="0.2">
      <c r="A47" s="51" t="s">
        <v>142</v>
      </c>
      <c r="B47" s="43">
        <v>0</v>
      </c>
    </row>
    <row r="49" spans="1:2" ht="55.15" customHeight="1" x14ac:dyDescent="0.2">
      <c r="A49" s="239" t="s">
        <v>152</v>
      </c>
      <c r="B49" s="239"/>
    </row>
  </sheetData>
  <sheetProtection formatCells="0" formatColumns="0" formatRows="0"/>
  <mergeCells count="6">
    <mergeCell ref="A1:B1"/>
    <mergeCell ref="A49:B49"/>
    <mergeCell ref="A2:B2"/>
    <mergeCell ref="A6:B6"/>
    <mergeCell ref="A14:B14"/>
    <mergeCell ref="A24:B24"/>
  </mergeCells>
  <pageMargins left="0.7" right="0.7" top="0.75" bottom="0.75" header="0.3" footer="0.3"/>
  <pageSetup orientation="landscape" r:id="rId1"/>
  <headerFooter>
    <oddFooter>&amp;Cpage &amp;P</oddFooter>
  </headerFooter>
  <rowBreaks count="1" manualBreakCount="1">
    <brk id="23" max="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49"/>
  <sheetViews>
    <sheetView zoomScaleNormal="100" workbookViewId="0">
      <selection activeCell="E8" sqref="E8"/>
    </sheetView>
  </sheetViews>
  <sheetFormatPr defaultColWidth="8.85546875" defaultRowHeight="12.75" x14ac:dyDescent="0.2"/>
  <cols>
    <col min="1" max="1" width="58.7109375" style="26" customWidth="1"/>
    <col min="2" max="2" width="19.28515625" style="13" customWidth="1"/>
    <col min="3" max="16384" width="8.85546875" style="13"/>
  </cols>
  <sheetData>
    <row r="1" spans="1:20" s="7" customFormat="1" ht="107.25" customHeight="1" x14ac:dyDescent="0.2">
      <c r="A1" s="237" t="s">
        <v>156</v>
      </c>
      <c r="B1" s="238"/>
      <c r="C1" s="6"/>
      <c r="D1" s="6"/>
      <c r="E1" s="6"/>
      <c r="F1" s="6"/>
      <c r="G1" s="6"/>
      <c r="H1" s="6"/>
      <c r="I1" s="6"/>
      <c r="J1" s="6"/>
      <c r="K1" s="6"/>
      <c r="L1" s="6"/>
      <c r="M1" s="6"/>
      <c r="N1" s="6"/>
      <c r="O1" s="6"/>
      <c r="P1" s="6"/>
      <c r="Q1" s="6"/>
      <c r="R1" s="6"/>
      <c r="S1" s="6"/>
      <c r="T1" s="6"/>
    </row>
    <row r="2" spans="1:20" x14ac:dyDescent="0.2">
      <c r="A2" s="24" t="s">
        <v>115</v>
      </c>
      <c r="B2" s="19"/>
    </row>
    <row r="3" spans="1:20" x14ac:dyDescent="0.2">
      <c r="A3" s="25" t="s">
        <v>116</v>
      </c>
      <c r="B3" s="71" t="s">
        <v>89</v>
      </c>
    </row>
    <row r="4" spans="1:20" x14ac:dyDescent="0.2">
      <c r="A4" s="25" t="s">
        <v>117</v>
      </c>
      <c r="B4" s="71" t="s">
        <v>90</v>
      </c>
    </row>
    <row r="5" spans="1:20" x14ac:dyDescent="0.2">
      <c r="A5" s="20" t="s">
        <v>79</v>
      </c>
      <c r="B5" s="18"/>
    </row>
    <row r="6" spans="1:20" x14ac:dyDescent="0.2">
      <c r="A6" s="21" t="str">
        <f>"# of children in care at beginning of " &amp; Data!B3</f>
        <v># of children in care at beginning of SFY14</v>
      </c>
      <c r="B6" s="65">
        <v>0</v>
      </c>
    </row>
    <row r="7" spans="1:20" x14ac:dyDescent="0.2">
      <c r="A7" s="21" t="str">
        <f>"# of children in care at end of " &amp; Data!B3</f>
        <v># of children in care at end of SFY14</v>
      </c>
      <c r="B7" s="65">
        <v>0</v>
      </c>
    </row>
    <row r="8" spans="1:20" x14ac:dyDescent="0.2">
      <c r="A8" s="22"/>
      <c r="B8" s="66"/>
    </row>
    <row r="9" spans="1:20" x14ac:dyDescent="0.2">
      <c r="A9" s="21" t="str">
        <f>"# of children in care at beginning of " &amp; Data!B4</f>
        <v># of children in care at beginning of SFY15</v>
      </c>
      <c r="B9" s="65">
        <v>0</v>
      </c>
    </row>
    <row r="10" spans="1:20" x14ac:dyDescent="0.2">
      <c r="A10" s="21" t="str">
        <f>"# of children in care at end of " &amp; Data!B4</f>
        <v># of children in care at end of SFY15</v>
      </c>
      <c r="B10" s="65">
        <v>0</v>
      </c>
    </row>
    <row r="11" spans="1:20" x14ac:dyDescent="0.2">
      <c r="A11" s="22"/>
      <c r="B11" s="66"/>
    </row>
    <row r="12" spans="1:20" x14ac:dyDescent="0.2">
      <c r="A12" s="24" t="s">
        <v>80</v>
      </c>
      <c r="B12" s="67"/>
    </row>
    <row r="13" spans="1:20" x14ac:dyDescent="0.2">
      <c r="A13" s="22" t="s">
        <v>92</v>
      </c>
      <c r="B13" s="66"/>
    </row>
    <row r="14" spans="1:20" x14ac:dyDescent="0.2">
      <c r="A14" s="22" t="s">
        <v>67</v>
      </c>
      <c r="B14" s="65">
        <v>0</v>
      </c>
    </row>
    <row r="15" spans="1:20" x14ac:dyDescent="0.2">
      <c r="A15" s="22" t="s">
        <v>68</v>
      </c>
      <c r="B15" s="65">
        <v>0</v>
      </c>
    </row>
    <row r="16" spans="1:20" x14ac:dyDescent="0.2">
      <c r="A16" s="22" t="s">
        <v>69</v>
      </c>
      <c r="B16" s="65">
        <v>0</v>
      </c>
    </row>
    <row r="17" spans="1:2" x14ac:dyDescent="0.2">
      <c r="A17" s="25" t="s">
        <v>70</v>
      </c>
      <c r="B17" s="65">
        <v>0</v>
      </c>
    </row>
    <row r="18" spans="1:2" x14ac:dyDescent="0.2">
      <c r="A18" s="22"/>
      <c r="B18" s="66"/>
    </row>
    <row r="19" spans="1:2" x14ac:dyDescent="0.2">
      <c r="A19" s="25" t="s">
        <v>118</v>
      </c>
      <c r="B19" s="66"/>
    </row>
    <row r="20" spans="1:2" x14ac:dyDescent="0.2">
      <c r="A20" s="22" t="s">
        <v>74</v>
      </c>
      <c r="B20" s="65">
        <v>0</v>
      </c>
    </row>
    <row r="21" spans="1:2" x14ac:dyDescent="0.2">
      <c r="A21" s="22" t="s">
        <v>75</v>
      </c>
      <c r="B21" s="65">
        <v>0</v>
      </c>
    </row>
    <row r="22" spans="1:2" x14ac:dyDescent="0.2">
      <c r="A22" s="22" t="s">
        <v>76</v>
      </c>
      <c r="B22" s="65">
        <v>0</v>
      </c>
    </row>
    <row r="23" spans="1:2" x14ac:dyDescent="0.2">
      <c r="A23" s="22" t="s">
        <v>77</v>
      </c>
      <c r="B23" s="65">
        <v>0</v>
      </c>
    </row>
    <row r="24" spans="1:2" x14ac:dyDescent="0.2">
      <c r="A24" s="22"/>
      <c r="B24" s="66"/>
    </row>
    <row r="25" spans="1:2" x14ac:dyDescent="0.2">
      <c r="A25" s="22" t="s">
        <v>78</v>
      </c>
      <c r="B25" s="65">
        <v>0</v>
      </c>
    </row>
    <row r="26" spans="1:2" x14ac:dyDescent="0.2">
      <c r="A26" s="22"/>
      <c r="B26" s="66"/>
    </row>
    <row r="27" spans="1:2" x14ac:dyDescent="0.2">
      <c r="A27" s="22" t="s">
        <v>93</v>
      </c>
      <c r="B27" s="65">
        <v>0</v>
      </c>
    </row>
    <row r="28" spans="1:2" x14ac:dyDescent="0.2">
      <c r="A28" s="25" t="s">
        <v>120</v>
      </c>
      <c r="B28" s="68">
        <v>0</v>
      </c>
    </row>
    <row r="29" spans="1:2" x14ac:dyDescent="0.2">
      <c r="A29" s="22"/>
      <c r="B29" s="66"/>
    </row>
    <row r="30" spans="1:2" x14ac:dyDescent="0.2">
      <c r="A30" s="25" t="s">
        <v>119</v>
      </c>
      <c r="B30" s="66"/>
    </row>
    <row r="31" spans="1:2" x14ac:dyDescent="0.2">
      <c r="A31" s="25" t="s">
        <v>67</v>
      </c>
      <c r="B31" s="68">
        <v>0</v>
      </c>
    </row>
    <row r="32" spans="1:2" x14ac:dyDescent="0.2">
      <c r="A32" s="22" t="s">
        <v>68</v>
      </c>
      <c r="B32" s="68">
        <v>0</v>
      </c>
    </row>
    <row r="33" spans="1:2" x14ac:dyDescent="0.2">
      <c r="A33" s="22" t="s">
        <v>69</v>
      </c>
      <c r="B33" s="68">
        <v>0</v>
      </c>
    </row>
    <row r="34" spans="1:2" x14ac:dyDescent="0.2">
      <c r="A34" s="22" t="s">
        <v>70</v>
      </c>
      <c r="B34" s="68">
        <v>0</v>
      </c>
    </row>
    <row r="35" spans="1:2" x14ac:dyDescent="0.2">
      <c r="A35" s="22"/>
      <c r="B35" s="69"/>
    </row>
    <row r="36" spans="1:2" x14ac:dyDescent="0.2">
      <c r="A36" s="24" t="s">
        <v>94</v>
      </c>
      <c r="B36" s="67"/>
    </row>
    <row r="37" spans="1:2" x14ac:dyDescent="0.2">
      <c r="A37" s="22" t="s">
        <v>73</v>
      </c>
      <c r="B37" s="65">
        <v>0</v>
      </c>
    </row>
    <row r="38" spans="1:2" x14ac:dyDescent="0.2">
      <c r="A38" s="22" t="s">
        <v>71</v>
      </c>
      <c r="B38" s="65">
        <v>0</v>
      </c>
    </row>
    <row r="39" spans="1:2" x14ac:dyDescent="0.2">
      <c r="A39" s="25" t="s">
        <v>121</v>
      </c>
      <c r="B39" s="65">
        <v>0</v>
      </c>
    </row>
    <row r="40" spans="1:2" x14ac:dyDescent="0.2">
      <c r="A40" s="22" t="s">
        <v>72</v>
      </c>
      <c r="B40" s="65">
        <v>0</v>
      </c>
    </row>
    <row r="41" spans="1:2" x14ac:dyDescent="0.2">
      <c r="A41" s="22"/>
      <c r="B41" s="66"/>
    </row>
    <row r="42" spans="1:2" x14ac:dyDescent="0.2">
      <c r="A42" s="24" t="s">
        <v>122</v>
      </c>
      <c r="B42" s="67"/>
    </row>
    <row r="43" spans="1:2" ht="25.5" x14ac:dyDescent="0.2">
      <c r="A43" s="70" t="s">
        <v>84</v>
      </c>
      <c r="B43" s="68">
        <v>1</v>
      </c>
    </row>
    <row r="44" spans="1:2" ht="25.5" x14ac:dyDescent="0.2">
      <c r="A44" s="70" t="s">
        <v>81</v>
      </c>
      <c r="B44" s="68">
        <v>1</v>
      </c>
    </row>
    <row r="45" spans="1:2" ht="25.5" x14ac:dyDescent="0.2">
      <c r="A45" s="70" t="s">
        <v>82</v>
      </c>
      <c r="B45" s="68">
        <v>1</v>
      </c>
    </row>
    <row r="46" spans="1:2" ht="25.5" x14ac:dyDescent="0.2">
      <c r="A46" s="70" t="s">
        <v>83</v>
      </c>
      <c r="B46" s="68">
        <v>1</v>
      </c>
    </row>
    <row r="48" spans="1:2" ht="66.599999999999994" customHeight="1" x14ac:dyDescent="0.2">
      <c r="A48" s="239" t="s">
        <v>152</v>
      </c>
      <c r="B48" s="239"/>
    </row>
    <row r="49" ht="69" customHeight="1" x14ac:dyDescent="0.2"/>
  </sheetData>
  <sheetProtection formatCells="0" formatColumns="0" formatRows="0"/>
  <mergeCells count="2">
    <mergeCell ref="A1:B1"/>
    <mergeCell ref="A48:B4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T74"/>
  <sheetViews>
    <sheetView showRowColHeaders="0" zoomScaleNormal="100" workbookViewId="0">
      <selection activeCell="I1" sqref="I1"/>
    </sheetView>
  </sheetViews>
  <sheetFormatPr defaultColWidth="8.85546875" defaultRowHeight="12.75" x14ac:dyDescent="0.2"/>
  <cols>
    <col min="1" max="1" width="8.85546875" style="75"/>
    <col min="2" max="2" width="41.28515625" style="233" customWidth="1"/>
    <col min="3" max="7" width="10.7109375" style="75" customWidth="1"/>
    <col min="8" max="8" width="7.85546875" style="75" customWidth="1"/>
    <col min="9" max="16384" width="8.85546875" style="75"/>
  </cols>
  <sheetData>
    <row r="1" spans="1:20" s="73" customFormat="1" ht="114" customHeight="1" thickBot="1" x14ac:dyDescent="0.25">
      <c r="A1" s="244" t="s">
        <v>157</v>
      </c>
      <c r="B1" s="244"/>
      <c r="C1" s="244"/>
      <c r="D1" s="244"/>
      <c r="E1" s="244"/>
      <c r="F1" s="244"/>
      <c r="G1" s="244"/>
      <c r="H1" s="72"/>
      <c r="I1" s="72"/>
      <c r="J1" s="72"/>
      <c r="K1" s="72"/>
      <c r="L1" s="72"/>
      <c r="M1" s="72"/>
      <c r="N1" s="72"/>
      <c r="O1" s="72"/>
      <c r="P1" s="72"/>
      <c r="Q1" s="72"/>
      <c r="R1" s="72"/>
      <c r="S1" s="72"/>
      <c r="T1" s="72"/>
    </row>
    <row r="2" spans="1:20" ht="18.75" customHeight="1" thickBot="1" x14ac:dyDescent="0.25">
      <c r="A2" s="74"/>
      <c r="B2" s="248" t="str">
        <f>"Statewide Estimate " &amp; Data!B4</f>
        <v>Statewide Estimate SFY15</v>
      </c>
      <c r="C2" s="248"/>
      <c r="D2" s="248"/>
      <c r="E2" s="248"/>
      <c r="F2" s="248"/>
      <c r="G2" s="249"/>
    </row>
    <row r="3" spans="1:20" ht="32.25" customHeight="1" thickBot="1" x14ac:dyDescent="0.25">
      <c r="A3" s="250" t="str">
        <f>"Step 1. Estimate TOTAL BED DAYS needed for children served in " &amp; Data!B4</f>
        <v>Step 1. Estimate TOTAL BED DAYS needed for children served in SFY15</v>
      </c>
      <c r="B3" s="251"/>
      <c r="C3" s="251"/>
      <c r="D3" s="251"/>
      <c r="E3" s="251"/>
      <c r="F3" s="251"/>
      <c r="G3" s="252"/>
    </row>
    <row r="4" spans="1:20" ht="18.600000000000001" customHeight="1" x14ac:dyDescent="0.2">
      <c r="A4" s="62">
        <v>1</v>
      </c>
      <c r="B4" s="76" t="str">
        <f>"# of children in care at beginning of " &amp; Data!B3</f>
        <v># of children in care at beginning of SFY14</v>
      </c>
      <c r="C4" s="77">
        <f>Data!B6</f>
        <v>0</v>
      </c>
      <c r="D4" s="78"/>
      <c r="E4" s="79"/>
      <c r="F4" s="80"/>
      <c r="G4" s="81"/>
    </row>
    <row r="5" spans="1:20" x14ac:dyDescent="0.2">
      <c r="A5" s="63">
        <v>2</v>
      </c>
      <c r="B5" s="76" t="str">
        <f>"# of children in care at end of " &amp;Data!B3</f>
        <v># of children in care at end of SFY14</v>
      </c>
      <c r="C5" s="82">
        <f>Data!B7</f>
        <v>0</v>
      </c>
      <c r="D5" s="78"/>
      <c r="E5" s="79"/>
      <c r="F5" s="80"/>
      <c r="G5" s="81"/>
    </row>
    <row r="6" spans="1:20" x14ac:dyDescent="0.2">
      <c r="A6" s="63">
        <v>3</v>
      </c>
      <c r="B6" s="76" t="str">
        <f xml:space="preserve"> "Bed days needed in "  &amp;Data!B3</f>
        <v>Bed days needed in SFY14</v>
      </c>
      <c r="C6" s="83">
        <f>((C4+C5)/2)*365</f>
        <v>0</v>
      </c>
      <c r="D6" s="78"/>
      <c r="E6" s="79"/>
      <c r="F6" s="80"/>
      <c r="G6" s="81"/>
    </row>
    <row r="7" spans="1:20" x14ac:dyDescent="0.2">
      <c r="A7" s="63">
        <v>4</v>
      </c>
      <c r="B7" s="76" t="str">
        <f>"# of children in care at beginning of " &amp; Data!B4</f>
        <v># of children in care at beginning of SFY15</v>
      </c>
      <c r="C7" s="82">
        <f>Data!B9</f>
        <v>0</v>
      </c>
      <c r="D7" s="78"/>
      <c r="E7" s="79"/>
      <c r="F7" s="80"/>
      <c r="G7" s="81"/>
    </row>
    <row r="8" spans="1:20" x14ac:dyDescent="0.2">
      <c r="A8" s="63">
        <v>5</v>
      </c>
      <c r="B8" s="76" t="str">
        <f>"# of children in care at end of " &amp;Data!B4</f>
        <v># of children in care at end of SFY15</v>
      </c>
      <c r="C8" s="82">
        <f>Data!B10</f>
        <v>0</v>
      </c>
      <c r="D8" s="78"/>
      <c r="E8" s="79"/>
      <c r="F8" s="80"/>
      <c r="G8" s="81"/>
    </row>
    <row r="9" spans="1:20" x14ac:dyDescent="0.2">
      <c r="A9" s="63">
        <v>6</v>
      </c>
      <c r="B9" s="76" t="str">
        <f xml:space="preserve"> "Bed days needed in "  &amp;Data!B4</f>
        <v>Bed days needed in SFY15</v>
      </c>
      <c r="C9" s="83">
        <f>((C7+C8)/2)*365</f>
        <v>0</v>
      </c>
      <c r="D9" s="78"/>
      <c r="E9" s="79"/>
      <c r="F9" s="80"/>
      <c r="G9" s="81"/>
    </row>
    <row r="10" spans="1:20" x14ac:dyDescent="0.2">
      <c r="A10" s="63">
        <v>7</v>
      </c>
      <c r="B10" s="76" t="str">
        <f>"% change from "&amp; Data!B3 &amp; " to " &amp; Data!B4</f>
        <v>% change from SFY14 to SFY15</v>
      </c>
      <c r="C10" s="84" t="str">
        <f>IFERROR((C9-C6)/C6,"N/A")</f>
        <v>N/A</v>
      </c>
      <c r="D10" s="78"/>
      <c r="E10" s="79"/>
      <c r="F10" s="80"/>
      <c r="G10" s="81"/>
    </row>
    <row r="11" spans="1:20" ht="39" customHeight="1" thickBot="1" x14ac:dyDescent="0.25">
      <c r="A11" s="64">
        <v>8</v>
      </c>
      <c r="B11" s="61" t="str">
        <f>"Bed days needed in " &amp; Data!B4 &amp; " (includes factor for changes in number of kids in care)"</f>
        <v>Bed days needed in SFY15 (includes factor for changes in number of kids in care)</v>
      </c>
      <c r="C11" s="85" t="str">
        <f>IFERROR(C9*(1+C10),"N/A")</f>
        <v>N/A</v>
      </c>
      <c r="D11" s="78"/>
      <c r="E11" s="79"/>
      <c r="F11" s="80"/>
      <c r="G11" s="81"/>
    </row>
    <row r="12" spans="1:20" ht="21" customHeight="1" thickBot="1" x14ac:dyDescent="0.25">
      <c r="A12" s="245" t="s">
        <v>8</v>
      </c>
      <c r="B12" s="253"/>
      <c r="C12" s="253"/>
      <c r="D12" s="253"/>
      <c r="E12" s="253"/>
      <c r="F12" s="253"/>
      <c r="G12" s="254"/>
    </row>
    <row r="13" spans="1:20" ht="31.5" customHeight="1" thickBot="1" x14ac:dyDescent="0.25">
      <c r="A13" s="86"/>
      <c r="B13" s="87"/>
      <c r="C13" s="87"/>
      <c r="D13" s="88" t="s">
        <v>4</v>
      </c>
      <c r="E13" s="89" t="s">
        <v>5</v>
      </c>
      <c r="F13" s="90" t="s">
        <v>6</v>
      </c>
      <c r="G13" s="91" t="s">
        <v>7</v>
      </c>
    </row>
    <row r="14" spans="1:20" x14ac:dyDescent="0.2">
      <c r="A14" s="62">
        <v>9</v>
      </c>
      <c r="B14" s="76" t="s">
        <v>91</v>
      </c>
      <c r="C14" s="92">
        <v>1</v>
      </c>
      <c r="D14" s="93" t="str">
        <f>IFERROR(D15/$C15,"N/A")</f>
        <v>N/A</v>
      </c>
      <c r="E14" s="93" t="str">
        <f>IFERROR(E15/$C15,"N/A")</f>
        <v>N/A</v>
      </c>
      <c r="F14" s="93" t="str">
        <f>IFERROR(F15/$C15,"N/A")</f>
        <v>N/A</v>
      </c>
      <c r="G14" s="93" t="str">
        <f>IFERROR(G15/$C15,"N/A")</f>
        <v>N/A</v>
      </c>
    </row>
    <row r="15" spans="1:20" x14ac:dyDescent="0.2">
      <c r="A15" s="63" t="s">
        <v>12</v>
      </c>
      <c r="B15" s="94" t="s">
        <v>123</v>
      </c>
      <c r="C15" s="95">
        <f>SUM(D15:G15)</f>
        <v>0</v>
      </c>
      <c r="D15" s="96">
        <f>Data!B14</f>
        <v>0</v>
      </c>
      <c r="E15" s="96">
        <f>Data!B15</f>
        <v>0</v>
      </c>
      <c r="F15" s="96">
        <f>Data!B16</f>
        <v>0</v>
      </c>
      <c r="G15" s="96">
        <f>Data!B17</f>
        <v>0</v>
      </c>
    </row>
    <row r="16" spans="1:20" ht="25.5" customHeight="1" x14ac:dyDescent="0.2">
      <c r="A16" s="63">
        <v>10</v>
      </c>
      <c r="B16" s="97" t="s">
        <v>21</v>
      </c>
      <c r="C16" s="98"/>
      <c r="D16" s="63"/>
      <c r="E16" s="99"/>
      <c r="F16" s="100"/>
      <c r="G16" s="101"/>
    </row>
    <row r="17" spans="1:9" x14ac:dyDescent="0.2">
      <c r="A17" s="63" t="s">
        <v>13</v>
      </c>
      <c r="B17" s="94" t="s">
        <v>125</v>
      </c>
      <c r="C17" s="102"/>
      <c r="D17" s="103">
        <f>Assumptions!B7</f>
        <v>0</v>
      </c>
      <c r="E17" s="104">
        <f>Assumptions!B9</f>
        <v>0</v>
      </c>
      <c r="F17" s="105">
        <f>Assumptions!B11</f>
        <v>0</v>
      </c>
      <c r="G17" s="106">
        <f>Assumptions!B13</f>
        <v>0</v>
      </c>
    </row>
    <row r="18" spans="1:9" ht="25.5" x14ac:dyDescent="0.2">
      <c r="A18" s="63" t="s">
        <v>14</v>
      </c>
      <c r="B18" s="107" t="s">
        <v>126</v>
      </c>
      <c r="C18" s="102"/>
      <c r="D18" s="103">
        <f>Assumptions!B15</f>
        <v>0</v>
      </c>
      <c r="E18" s="104">
        <f>Assumptions!B17</f>
        <v>0</v>
      </c>
      <c r="F18" s="105">
        <f>Assumptions!B19</f>
        <v>0</v>
      </c>
      <c r="G18" s="106">
        <f>Assumptions!B22</f>
        <v>0</v>
      </c>
    </row>
    <row r="19" spans="1:9" x14ac:dyDescent="0.2">
      <c r="A19" s="63" t="s">
        <v>15</v>
      </c>
      <c r="B19" s="108" t="s">
        <v>128</v>
      </c>
      <c r="C19" s="109"/>
      <c r="D19" s="103">
        <v>0</v>
      </c>
      <c r="E19" s="105">
        <f>Assumptions!B25</f>
        <v>0</v>
      </c>
      <c r="F19" s="105">
        <f>Assumptions!B27</f>
        <v>0</v>
      </c>
      <c r="G19" s="106">
        <f>Assumptions!B29</f>
        <v>0</v>
      </c>
    </row>
    <row r="20" spans="1:9" ht="15" customHeight="1" x14ac:dyDescent="0.2">
      <c r="A20" s="63" t="s">
        <v>16</v>
      </c>
      <c r="B20" s="108" t="s">
        <v>127</v>
      </c>
      <c r="C20" s="109"/>
      <c r="D20" s="103">
        <v>0</v>
      </c>
      <c r="E20" s="105">
        <v>0</v>
      </c>
      <c r="F20" s="105">
        <v>0</v>
      </c>
      <c r="G20" s="106">
        <v>0</v>
      </c>
    </row>
    <row r="21" spans="1:9" ht="16.5" customHeight="1" thickBot="1" x14ac:dyDescent="0.25">
      <c r="A21" s="63" t="s">
        <v>17</v>
      </c>
      <c r="B21" s="110" t="s">
        <v>129</v>
      </c>
      <c r="C21" s="111"/>
      <c r="D21" s="111">
        <f>1-D17-D18-D19-D20</f>
        <v>1</v>
      </c>
      <c r="E21" s="111">
        <f>1-E17-E18-E19-E20</f>
        <v>1</v>
      </c>
      <c r="F21" s="111">
        <f>1-F17-F18-F19-F20</f>
        <v>1</v>
      </c>
      <c r="G21" s="111">
        <f>1-G17-G18-G19-G20</f>
        <v>1</v>
      </c>
    </row>
    <row r="22" spans="1:9" ht="13.5" thickBot="1" x14ac:dyDescent="0.25">
      <c r="A22" s="64">
        <v>11</v>
      </c>
      <c r="B22" s="112" t="s">
        <v>124</v>
      </c>
      <c r="C22" s="113" t="str">
        <f>IFERROR(D22+E22+F22+G22,"N/A")</f>
        <v>N/A</v>
      </c>
      <c r="D22" s="113" t="str">
        <f>IFERROR($C$11*D14*D21,"N/A")</f>
        <v>N/A</v>
      </c>
      <c r="E22" s="113" t="str">
        <f>IFERROR($C$11*E14*E21,"N/A")</f>
        <v>N/A</v>
      </c>
      <c r="F22" s="113" t="str">
        <f>IFERROR($C$11*F14*F21,"N/A")</f>
        <v>N/A</v>
      </c>
      <c r="G22" s="113" t="str">
        <f>IFERROR($C$11*G14*G21,"N/A")</f>
        <v>N/A</v>
      </c>
      <c r="H22" s="114"/>
    </row>
    <row r="23" spans="1:9" ht="21" customHeight="1" thickBot="1" x14ac:dyDescent="0.25">
      <c r="A23" s="255" t="s">
        <v>3</v>
      </c>
      <c r="B23" s="246"/>
      <c r="C23" s="246"/>
      <c r="D23" s="246"/>
      <c r="E23" s="246"/>
      <c r="F23" s="246"/>
      <c r="G23" s="247"/>
    </row>
    <row r="24" spans="1:9" ht="15.75" thickBot="1" x14ac:dyDescent="0.25">
      <c r="A24" s="115"/>
      <c r="B24" s="116"/>
      <c r="C24" s="117"/>
      <c r="D24" s="118" t="s">
        <v>4</v>
      </c>
      <c r="E24" s="89" t="s">
        <v>5</v>
      </c>
      <c r="F24" s="90" t="s">
        <v>6</v>
      </c>
      <c r="G24" s="91" t="s">
        <v>7</v>
      </c>
    </row>
    <row r="25" spans="1:9" x14ac:dyDescent="0.2">
      <c r="A25" s="62">
        <v>12</v>
      </c>
      <c r="B25" s="119" t="s">
        <v>22</v>
      </c>
      <c r="C25" s="120" t="str">
        <f>C22</f>
        <v>N/A</v>
      </c>
      <c r="D25" s="120" t="str">
        <f>D22</f>
        <v>N/A</v>
      </c>
      <c r="E25" s="120" t="str">
        <f>E22</f>
        <v>N/A</v>
      </c>
      <c r="F25" s="120" t="str">
        <f>F22</f>
        <v>N/A</v>
      </c>
      <c r="G25" s="120" t="str">
        <f>G22</f>
        <v>N/A</v>
      </c>
      <c r="I25" s="121"/>
    </row>
    <row r="26" spans="1:9" x14ac:dyDescent="0.2">
      <c r="A26" s="63"/>
      <c r="B26" s="122"/>
      <c r="C26" s="123"/>
      <c r="D26" s="124"/>
      <c r="E26" s="125"/>
      <c r="F26" s="126"/>
      <c r="G26" s="127"/>
    </row>
    <row r="27" spans="1:9" x14ac:dyDescent="0.2">
      <c r="A27" s="63">
        <v>13</v>
      </c>
      <c r="B27" s="94" t="s">
        <v>23</v>
      </c>
      <c r="C27" s="128" t="str">
        <f>IFERROR(C25/365,"N/A")</f>
        <v>N/A</v>
      </c>
      <c r="D27" s="128" t="str">
        <f>IFERROR(D25/365,"N/A")</f>
        <v>N/A</v>
      </c>
      <c r="E27" s="128" t="str">
        <f>IFERROR(E25/365,"N/A")</f>
        <v>N/A</v>
      </c>
      <c r="F27" s="128" t="str">
        <f>IFERROR(F25/365,"N/A")</f>
        <v>N/A</v>
      </c>
      <c r="G27" s="128" t="str">
        <f>IFERROR(G25/365,"N/A")</f>
        <v>N/A</v>
      </c>
      <c r="I27" s="129"/>
    </row>
    <row r="28" spans="1:9" x14ac:dyDescent="0.2">
      <c r="A28" s="63">
        <v>14</v>
      </c>
      <c r="B28" s="94" t="s">
        <v>130</v>
      </c>
      <c r="C28" s="130">
        <f>Assumptions!B31</f>
        <v>2</v>
      </c>
      <c r="D28" s="131">
        <f>C28</f>
        <v>2</v>
      </c>
      <c r="E28" s="131">
        <f>C28</f>
        <v>2</v>
      </c>
      <c r="F28" s="131">
        <f>C28</f>
        <v>2</v>
      </c>
      <c r="G28" s="131">
        <f>C28</f>
        <v>2</v>
      </c>
      <c r="I28" s="116"/>
    </row>
    <row r="29" spans="1:9" ht="16.5" customHeight="1" x14ac:dyDescent="0.2">
      <c r="A29" s="63">
        <v>15</v>
      </c>
      <c r="B29" s="94" t="s">
        <v>95</v>
      </c>
      <c r="C29" s="95" t="str">
        <f>IFERROR(C27/C28,"N/A")</f>
        <v>N/A</v>
      </c>
      <c r="D29" s="95" t="str">
        <f>IFERROR(D27/D28,"N/A")</f>
        <v>N/A</v>
      </c>
      <c r="E29" s="95" t="str">
        <f>IFERROR(E27/E28,"N/A")</f>
        <v>N/A</v>
      </c>
      <c r="F29" s="95" t="str">
        <f>IFERROR(F27/F28,"N/A")</f>
        <v>N/A</v>
      </c>
      <c r="G29" s="95" t="str">
        <f>IFERROR(G27/G28,"N/A")</f>
        <v>N/A</v>
      </c>
      <c r="I29" s="116"/>
    </row>
    <row r="30" spans="1:9" ht="49.15" customHeight="1" thickBot="1" x14ac:dyDescent="0.25">
      <c r="A30" s="63">
        <v>16</v>
      </c>
      <c r="B30" s="110" t="s">
        <v>131</v>
      </c>
      <c r="C30" s="132">
        <f>Assumptions!B33</f>
        <v>0</v>
      </c>
      <c r="D30" s="132">
        <f>C30</f>
        <v>0</v>
      </c>
      <c r="E30" s="132">
        <f>C30</f>
        <v>0</v>
      </c>
      <c r="F30" s="132">
        <f>C30</f>
        <v>0</v>
      </c>
      <c r="G30" s="132">
        <f>C30</f>
        <v>0</v>
      </c>
      <c r="I30" s="116"/>
    </row>
    <row r="31" spans="1:9" ht="13.5" customHeight="1" thickTop="1" thickBot="1" x14ac:dyDescent="0.25">
      <c r="A31" s="133">
        <v>17</v>
      </c>
      <c r="B31" s="134" t="s">
        <v>95</v>
      </c>
      <c r="C31" s="135" t="str">
        <f>IFERROR(C29*(1+C30),"N/A")</f>
        <v>N/A</v>
      </c>
      <c r="D31" s="113" t="str">
        <f>IFERROR(D29*(1+D30),"N/A")</f>
        <v>N/A</v>
      </c>
      <c r="E31" s="113" t="str">
        <f>IFERROR(E29*(1+E30),"N/A")</f>
        <v>N/A</v>
      </c>
      <c r="F31" s="113" t="str">
        <f>IFERROR(F29*(1+F30),"N/A")</f>
        <v>N/A</v>
      </c>
      <c r="G31" s="113" t="str">
        <f>IFERROR(G29*(1+G30),"N/A")</f>
        <v>N/A</v>
      </c>
      <c r="I31" s="129"/>
    </row>
    <row r="32" spans="1:9" ht="15.6" customHeight="1" thickTop="1" thickBot="1" x14ac:dyDescent="0.25">
      <c r="A32" s="136"/>
      <c r="B32" s="137" t="s">
        <v>63</v>
      </c>
      <c r="C32" s="138"/>
      <c r="D32" s="135" t="str">
        <f>IFERROR(D31*2,"N/A")</f>
        <v>N/A</v>
      </c>
      <c r="E32" s="113" t="str">
        <f>IFERROR(E31*2,"N/A")</f>
        <v>N/A</v>
      </c>
      <c r="F32" s="113" t="str">
        <f>IFERROR(F31*2,"N/A")</f>
        <v>N/A</v>
      </c>
      <c r="G32" s="113" t="str">
        <f>IFERROR(G31*2,"N/A")</f>
        <v>N/A</v>
      </c>
      <c r="I32" s="129"/>
    </row>
    <row r="33" spans="1:9" ht="18.75" customHeight="1" thickTop="1" thickBot="1" x14ac:dyDescent="0.25">
      <c r="A33" s="245" t="s">
        <v>97</v>
      </c>
      <c r="B33" s="251"/>
      <c r="C33" s="251"/>
      <c r="D33" s="246"/>
      <c r="E33" s="246"/>
      <c r="F33" s="246"/>
      <c r="G33" s="247"/>
      <c r="I33" s="116"/>
    </row>
    <row r="34" spans="1:9" ht="15.75" thickBot="1" x14ac:dyDescent="0.25">
      <c r="A34" s="139"/>
      <c r="B34" s="116"/>
      <c r="C34" s="117"/>
      <c r="D34" s="118" t="s">
        <v>4</v>
      </c>
      <c r="E34" s="89" t="s">
        <v>5</v>
      </c>
      <c r="F34" s="90" t="s">
        <v>6</v>
      </c>
      <c r="G34" s="91" t="s">
        <v>7</v>
      </c>
      <c r="I34" s="116"/>
    </row>
    <row r="35" spans="1:9" x14ac:dyDescent="0.2">
      <c r="A35" s="62">
        <v>18</v>
      </c>
      <c r="B35" s="140" t="s">
        <v>132</v>
      </c>
      <c r="C35" s="141">
        <f>Data!B37</f>
        <v>0</v>
      </c>
      <c r="D35" s="142"/>
      <c r="E35" s="142"/>
      <c r="F35" s="142"/>
      <c r="G35" s="143"/>
      <c r="I35" s="116"/>
    </row>
    <row r="36" spans="1:9" x14ac:dyDescent="0.2">
      <c r="A36" s="124" t="s">
        <v>18</v>
      </c>
      <c r="B36" s="94" t="s">
        <v>133</v>
      </c>
      <c r="C36" s="82">
        <f>Data!B38</f>
        <v>0</v>
      </c>
      <c r="D36" s="144"/>
      <c r="E36" s="145"/>
      <c r="F36" s="145"/>
      <c r="G36" s="146"/>
      <c r="I36" s="116"/>
    </row>
    <row r="37" spans="1:9" ht="15" customHeight="1" x14ac:dyDescent="0.2">
      <c r="A37" s="124" t="s">
        <v>19</v>
      </c>
      <c r="B37" s="94" t="s">
        <v>128</v>
      </c>
      <c r="C37" s="147">
        <f>Data!B39</f>
        <v>0</v>
      </c>
      <c r="D37" s="144"/>
      <c r="E37" s="145"/>
      <c r="F37" s="145"/>
      <c r="G37" s="146"/>
      <c r="I37" s="116"/>
    </row>
    <row r="38" spans="1:9" ht="15.75" customHeight="1" x14ac:dyDescent="0.2">
      <c r="A38" s="124" t="s">
        <v>20</v>
      </c>
      <c r="B38" s="94" t="s">
        <v>127</v>
      </c>
      <c r="C38" s="147">
        <f>Data!B40</f>
        <v>0</v>
      </c>
      <c r="D38" s="144"/>
      <c r="E38" s="145"/>
      <c r="F38" s="145"/>
      <c r="G38" s="146"/>
      <c r="I38" s="116"/>
    </row>
    <row r="39" spans="1:9" ht="32.450000000000003" customHeight="1" x14ac:dyDescent="0.2">
      <c r="A39" s="124" t="s">
        <v>48</v>
      </c>
      <c r="B39" s="94" t="s">
        <v>134</v>
      </c>
      <c r="C39" s="148">
        <f>C35-C36-C37-C38</f>
        <v>0</v>
      </c>
      <c r="D39" s="144"/>
      <c r="E39" s="145"/>
      <c r="F39" s="145"/>
      <c r="G39" s="146"/>
      <c r="I39" s="116"/>
    </row>
    <row r="40" spans="1:9" ht="25.5" x14ac:dyDescent="0.2">
      <c r="A40" s="124"/>
      <c r="B40" s="94" t="s">
        <v>59</v>
      </c>
      <c r="C40" s="149"/>
      <c r="D40" s="150">
        <f>Data!B31</f>
        <v>0</v>
      </c>
      <c r="E40" s="150">
        <f>Data!B32</f>
        <v>0</v>
      </c>
      <c r="F40" s="150">
        <f>Data!B33</f>
        <v>0</v>
      </c>
      <c r="G40" s="150">
        <f>Data!B34</f>
        <v>0</v>
      </c>
      <c r="I40" s="116"/>
    </row>
    <row r="41" spans="1:9" ht="37.5" customHeight="1" x14ac:dyDescent="0.2">
      <c r="A41" s="63" t="s">
        <v>65</v>
      </c>
      <c r="B41" s="94" t="s">
        <v>64</v>
      </c>
      <c r="C41" s="148"/>
      <c r="D41" s="95">
        <f>D40*D15</f>
        <v>0</v>
      </c>
      <c r="E41" s="95">
        <f>E40*E15</f>
        <v>0</v>
      </c>
      <c r="F41" s="95">
        <f>F40*F15</f>
        <v>0</v>
      </c>
      <c r="G41" s="95">
        <f>G40*G15</f>
        <v>0</v>
      </c>
      <c r="H41" s="114"/>
      <c r="I41" s="129"/>
    </row>
    <row r="42" spans="1:9" ht="54.6" customHeight="1" x14ac:dyDescent="0.2">
      <c r="A42" s="63" t="s">
        <v>66</v>
      </c>
      <c r="B42" s="94" t="s">
        <v>135</v>
      </c>
      <c r="C42" s="148"/>
      <c r="D42" s="95" t="str">
        <f>IFERROR($C$39*(D41/SUM($D41:$G41)),"N/A")</f>
        <v>N/A</v>
      </c>
      <c r="E42" s="95" t="str">
        <f>IFERROR($C$39*(E41/SUM($D41:$G41)),"N/A")</f>
        <v>N/A</v>
      </c>
      <c r="F42" s="95" t="str">
        <f>IFERROR($C$39*(F41/SUM($D41:$G41)),"N/A")</f>
        <v>N/A</v>
      </c>
      <c r="G42" s="95" t="str">
        <f>IFERROR($C$39*(G41/SUM($D41:$G41)),"N/A")</f>
        <v>N/A</v>
      </c>
      <c r="H42" s="114"/>
      <c r="I42" s="129"/>
    </row>
    <row r="43" spans="1:9" ht="30" customHeight="1" x14ac:dyDescent="0.2">
      <c r="A43" s="63">
        <v>20</v>
      </c>
      <c r="B43" s="94" t="s">
        <v>24</v>
      </c>
      <c r="C43" s="148"/>
      <c r="D43" s="82" t="str">
        <f>IFERROR(D42*Assumptions!$B35,"N/A")</f>
        <v>N/A</v>
      </c>
      <c r="E43" s="82" t="str">
        <f>IFERROR(E42*Assumptions!$B35,"N/A")</f>
        <v>N/A</v>
      </c>
      <c r="F43" s="82" t="str">
        <f>IFERROR(F42*Assumptions!$B35,"N/A")</f>
        <v>N/A</v>
      </c>
      <c r="G43" s="82" t="str">
        <f>IFERROR(G42*Assumptions!$B35,"N/A")</f>
        <v>N/A</v>
      </c>
    </row>
    <row r="44" spans="1:9" s="152" customFormat="1" x14ac:dyDescent="0.2">
      <c r="A44" s="124">
        <v>21</v>
      </c>
      <c r="B44" s="94" t="s">
        <v>137</v>
      </c>
      <c r="C44" s="148"/>
      <c r="D44" s="82" t="str">
        <f>IFERROR(D42*Assumptions!$B$37,"N/A")</f>
        <v>N/A</v>
      </c>
      <c r="E44" s="82" t="str">
        <f>IFERROR(E42*Assumptions!$B$37,"N/A")</f>
        <v>N/A</v>
      </c>
      <c r="F44" s="82" t="str">
        <f>IFERROR(F42*Assumptions!$B$37,"N/A")</f>
        <v>N/A</v>
      </c>
      <c r="G44" s="82" t="str">
        <f>IFERROR(G42*Assumptions!$B$37,"N/A")</f>
        <v>N/A</v>
      </c>
      <c r="H44" s="151"/>
    </row>
    <row r="45" spans="1:9" ht="13.5" customHeight="1" x14ac:dyDescent="0.2">
      <c r="A45" s="64">
        <v>22</v>
      </c>
      <c r="B45" s="153" t="s">
        <v>25</v>
      </c>
      <c r="C45" s="148"/>
      <c r="D45" s="154" t="str">
        <f>IFERROR(D42-D43-D44,"N/A")</f>
        <v>N/A</v>
      </c>
      <c r="E45" s="154" t="str">
        <f>IFERROR(E42-E43-E44,"N/A")</f>
        <v>N/A</v>
      </c>
      <c r="F45" s="154" t="str">
        <f>IFERROR(F42-F43-F44,"N/A")</f>
        <v>N/A</v>
      </c>
      <c r="G45" s="154" t="str">
        <f>IFERROR(G42-G43-G44,"N/A")</f>
        <v>N/A</v>
      </c>
    </row>
    <row r="46" spans="1:9" x14ac:dyDescent="0.2">
      <c r="A46" s="155">
        <v>23</v>
      </c>
      <c r="B46" s="156" t="s">
        <v>136</v>
      </c>
      <c r="C46" s="157">
        <f>SUM(D46:G46)</f>
        <v>0</v>
      </c>
      <c r="D46" s="157" t="str">
        <f>IFERROR(D31-D45,"N/A")</f>
        <v>N/A</v>
      </c>
      <c r="E46" s="157" t="str">
        <f>IFERROR(E31-E45,"N/A")</f>
        <v>N/A</v>
      </c>
      <c r="F46" s="157" t="str">
        <f>IFERROR(F31-F45,"N/A")</f>
        <v>N/A</v>
      </c>
      <c r="G46" s="157" t="str">
        <f>IFERROR(G31-G45,"N/A")</f>
        <v>N/A</v>
      </c>
    </row>
    <row r="47" spans="1:9" ht="17.25" customHeight="1" x14ac:dyDescent="0.2">
      <c r="A47" s="155">
        <v>24</v>
      </c>
      <c r="B47" s="158" t="s">
        <v>46</v>
      </c>
      <c r="C47" s="159"/>
      <c r="D47" s="235">
        <f>Assumptions!B39</f>
        <v>0</v>
      </c>
      <c r="E47" s="235">
        <f>Assumptions!B41</f>
        <v>0</v>
      </c>
      <c r="F47" s="235">
        <f>Assumptions!B43</f>
        <v>0</v>
      </c>
      <c r="G47" s="235">
        <f>Assumptions!B45</f>
        <v>0</v>
      </c>
    </row>
    <row r="48" spans="1:9" ht="31.15" customHeight="1" thickBot="1" x14ac:dyDescent="0.25">
      <c r="A48" s="160" t="s">
        <v>60</v>
      </c>
      <c r="B48" s="161" t="s">
        <v>62</v>
      </c>
      <c r="C48" s="162">
        <f>SUM(D48:G48)</f>
        <v>0</v>
      </c>
      <c r="D48" s="162" t="str">
        <f>IFERROR(D46*(1+D47),"N/A")</f>
        <v>N/A</v>
      </c>
      <c r="E48" s="162" t="str">
        <f>IFERROR(E46*(1+E47),"N/A")</f>
        <v>N/A</v>
      </c>
      <c r="F48" s="162" t="str">
        <f>IFERROR(F46*(1+F47),"N/A")</f>
        <v>N/A</v>
      </c>
      <c r="G48" s="162" t="str">
        <f>IFERROR(G46*(1+G47),"N/A")</f>
        <v>N/A</v>
      </c>
    </row>
    <row r="49" spans="1:7" ht="31.15" customHeight="1" thickBot="1" x14ac:dyDescent="0.25">
      <c r="A49" s="163" t="s">
        <v>61</v>
      </c>
      <c r="B49" s="164" t="s">
        <v>139</v>
      </c>
      <c r="C49" s="165">
        <f>SUM(D49:G49)</f>
        <v>0</v>
      </c>
      <c r="D49" s="165" t="str">
        <f>IFERROR(D48*Assumptions!$B$31,"N/A")</f>
        <v>N/A</v>
      </c>
      <c r="E49" s="165" t="str">
        <f>IFERROR(E48*Assumptions!$B$31,"N/A")</f>
        <v>N/A</v>
      </c>
      <c r="F49" s="165" t="str">
        <f>IFERROR(F48*Assumptions!$B$31,"N/A")</f>
        <v>N/A</v>
      </c>
      <c r="G49" s="165" t="str">
        <f>IFERROR(G48*Assumptions!$B$31,"N/A")</f>
        <v>N/A</v>
      </c>
    </row>
    <row r="50" spans="1:7" ht="28.5" customHeight="1" thickBot="1" x14ac:dyDescent="0.25">
      <c r="A50" s="245" t="s">
        <v>45</v>
      </c>
      <c r="B50" s="246"/>
      <c r="C50" s="246"/>
      <c r="D50" s="246"/>
      <c r="E50" s="246"/>
      <c r="F50" s="246"/>
      <c r="G50" s="247"/>
    </row>
    <row r="51" spans="1:7" ht="25.5" x14ac:dyDescent="0.2">
      <c r="A51" s="166"/>
      <c r="B51" s="167" t="s">
        <v>35</v>
      </c>
      <c r="C51" s="168"/>
      <c r="D51" s="169" t="s">
        <v>1</v>
      </c>
      <c r="E51" s="170" t="s">
        <v>31</v>
      </c>
      <c r="F51" s="170" t="s">
        <v>32</v>
      </c>
      <c r="G51" s="171" t="s">
        <v>33</v>
      </c>
    </row>
    <row r="52" spans="1:7" x14ac:dyDescent="0.2">
      <c r="A52" s="172">
        <v>26</v>
      </c>
      <c r="B52" s="173" t="s">
        <v>30</v>
      </c>
      <c r="C52" s="174">
        <v>1</v>
      </c>
      <c r="D52" s="175" t="str">
        <f>IFERROR(D53/$C$15,"N/A")</f>
        <v>N/A</v>
      </c>
      <c r="E52" s="175" t="str">
        <f>IFERROR(E53/$C$15,"N/A")</f>
        <v>N/A</v>
      </c>
      <c r="F52" s="175" t="str">
        <f>IFERROR(F53/$C$15,"N/A")</f>
        <v>N/A</v>
      </c>
      <c r="G52" s="175" t="str">
        <f>IFERROR(G53/$C$15,"N/A")</f>
        <v>N/A</v>
      </c>
    </row>
    <row r="53" spans="1:7" ht="13.5" thickBot="1" x14ac:dyDescent="0.25">
      <c r="A53" s="176">
        <v>27</v>
      </c>
      <c r="B53" s="177" t="s">
        <v>29</v>
      </c>
      <c r="C53" s="178">
        <f>SUM(D53:G53)</f>
        <v>0</v>
      </c>
      <c r="D53" s="179">
        <f>Data!B20</f>
        <v>0</v>
      </c>
      <c r="E53" s="179">
        <f>Data!B22</f>
        <v>0</v>
      </c>
      <c r="F53" s="179">
        <f>Data!B21</f>
        <v>0</v>
      </c>
      <c r="G53" s="180">
        <f>Data!B23</f>
        <v>0</v>
      </c>
    </row>
    <row r="54" spans="1:7" ht="26.25" thickBot="1" x14ac:dyDescent="0.25">
      <c r="A54" s="181"/>
      <c r="B54" s="182" t="s">
        <v>138</v>
      </c>
      <c r="C54" s="183"/>
      <c r="D54" s="184" t="s">
        <v>4</v>
      </c>
      <c r="E54" s="185" t="s">
        <v>5</v>
      </c>
      <c r="F54" s="184" t="s">
        <v>6</v>
      </c>
      <c r="G54" s="186" t="s">
        <v>7</v>
      </c>
    </row>
    <row r="55" spans="1:7" x14ac:dyDescent="0.2">
      <c r="A55" s="62">
        <v>28</v>
      </c>
      <c r="B55" s="187" t="s">
        <v>26</v>
      </c>
      <c r="C55" s="188"/>
      <c r="D55" s="189"/>
      <c r="E55" s="189"/>
      <c r="F55" s="189"/>
      <c r="G55" s="190"/>
    </row>
    <row r="56" spans="1:7" x14ac:dyDescent="0.2">
      <c r="A56" s="124" t="s">
        <v>40</v>
      </c>
      <c r="B56" s="191" t="s">
        <v>154</v>
      </c>
      <c r="C56" s="192">
        <f>SUM(D56:G56)</f>
        <v>0</v>
      </c>
      <c r="D56" s="192" t="str">
        <f>IFERROR($E$52*D48,"N/A")</f>
        <v>N/A</v>
      </c>
      <c r="E56" s="192" t="str">
        <f>IFERROR($E$52*E48,"N/A")</f>
        <v>N/A</v>
      </c>
      <c r="F56" s="192" t="str">
        <f>IFERROR($E$52*F48,"N/A")</f>
        <v>N/A</v>
      </c>
      <c r="G56" s="192" t="str">
        <f>IFERROR($E$52*G48,"N/A")</f>
        <v>N/A</v>
      </c>
    </row>
    <row r="57" spans="1:7" x14ac:dyDescent="0.2">
      <c r="A57" s="124" t="s">
        <v>41</v>
      </c>
      <c r="B57" s="191" t="s">
        <v>153</v>
      </c>
      <c r="C57" s="192">
        <f>SUM(D57:G57)</f>
        <v>0</v>
      </c>
      <c r="D57" s="192" t="str">
        <f>IFERROR($F$52*D48,"N/A")</f>
        <v>N/A</v>
      </c>
      <c r="E57" s="192" t="str">
        <f>IFERROR($F$52*E48,"N/A")</f>
        <v>N/A</v>
      </c>
      <c r="F57" s="192" t="str">
        <f>IFERROR($F$52*F48,"N/A")</f>
        <v>N/A</v>
      </c>
      <c r="G57" s="192" t="str">
        <f>IFERROR($F$52*G48,"N/A")</f>
        <v>N/A</v>
      </c>
    </row>
    <row r="58" spans="1:7" x14ac:dyDescent="0.2">
      <c r="A58" s="124" t="s">
        <v>42</v>
      </c>
      <c r="B58" s="191" t="s">
        <v>9</v>
      </c>
      <c r="C58" s="192">
        <f>SUM(D58:G58)</f>
        <v>0</v>
      </c>
      <c r="D58" s="192" t="str">
        <f>IFERROR($D$52*D48,"N/A")</f>
        <v>N/A</v>
      </c>
      <c r="E58" s="192" t="str">
        <f>IFERROR($D$52*E48,"N/A")</f>
        <v>N/A</v>
      </c>
      <c r="F58" s="192" t="str">
        <f>IFERROR($D$52*F48,"N/A")</f>
        <v>N/A</v>
      </c>
      <c r="G58" s="192" t="str">
        <f>IFERROR($D$52*G48,"N/A")</f>
        <v>N/A</v>
      </c>
    </row>
    <row r="59" spans="1:7" x14ac:dyDescent="0.2">
      <c r="A59" s="124" t="s">
        <v>43</v>
      </c>
      <c r="B59" s="191" t="s">
        <v>34</v>
      </c>
      <c r="C59" s="192">
        <f>SUM(D59:G59)</f>
        <v>0</v>
      </c>
      <c r="D59" s="192" t="str">
        <f>IFERROR($G$52*D48,"N/A")</f>
        <v>N/A</v>
      </c>
      <c r="E59" s="192" t="str">
        <f>IFERROR($G$52*E48,"N/A")</f>
        <v>N/A</v>
      </c>
      <c r="F59" s="192" t="str">
        <f>IFERROR($G$52*F48,"N/A")</f>
        <v>N/A</v>
      </c>
      <c r="G59" s="192" t="str">
        <f>IFERROR($G$52*G48,"N/A")</f>
        <v>N/A</v>
      </c>
    </row>
    <row r="60" spans="1:7" ht="13.5" thickBot="1" x14ac:dyDescent="0.25">
      <c r="A60" s="63">
        <v>29</v>
      </c>
      <c r="B60" s="193" t="s">
        <v>140</v>
      </c>
      <c r="C60" s="194">
        <f>SUM(C56:C59)</f>
        <v>0</v>
      </c>
      <c r="D60" s="194">
        <f>SUM(D56:D59)</f>
        <v>0</v>
      </c>
      <c r="E60" s="194">
        <f>SUM(E56:E59)</f>
        <v>0</v>
      </c>
      <c r="F60" s="194">
        <f>SUM(F56:F59)</f>
        <v>0</v>
      </c>
      <c r="G60" s="194">
        <f>SUM(G56:G59)</f>
        <v>0</v>
      </c>
    </row>
    <row r="61" spans="1:7" x14ac:dyDescent="0.2">
      <c r="A61" s="64"/>
      <c r="B61" s="167" t="s">
        <v>36</v>
      </c>
      <c r="C61" s="195"/>
      <c r="D61" s="196" t="s">
        <v>2</v>
      </c>
      <c r="E61" s="197"/>
      <c r="F61" s="198"/>
      <c r="G61" s="199"/>
    </row>
    <row r="62" spans="1:7" x14ac:dyDescent="0.2">
      <c r="A62" s="64">
        <v>30</v>
      </c>
      <c r="B62" s="173" t="s">
        <v>30</v>
      </c>
      <c r="C62" s="200"/>
      <c r="D62" s="175" t="str">
        <f>IFERROR(D63/$C$15,"N/A")</f>
        <v>N/A</v>
      </c>
      <c r="E62" s="201"/>
      <c r="F62" s="202"/>
      <c r="G62" s="203"/>
    </row>
    <row r="63" spans="1:7" ht="13.5" thickBot="1" x14ac:dyDescent="0.25">
      <c r="A63" s="64">
        <v>31</v>
      </c>
      <c r="B63" s="177" t="s">
        <v>29</v>
      </c>
      <c r="C63" s="204"/>
      <c r="D63" s="205">
        <f>Data!B25</f>
        <v>0</v>
      </c>
      <c r="E63" s="206"/>
      <c r="F63" s="207"/>
      <c r="G63" s="208"/>
    </row>
    <row r="64" spans="1:7" x14ac:dyDescent="0.2">
      <c r="A64" s="64"/>
      <c r="B64" s="209" t="s">
        <v>147</v>
      </c>
      <c r="C64" s="210"/>
      <c r="D64" s="210"/>
      <c r="E64" s="210"/>
      <c r="F64" s="210"/>
      <c r="G64" s="211"/>
    </row>
    <row r="65" spans="1:20" ht="13.5" thickBot="1" x14ac:dyDescent="0.25">
      <c r="A65" s="212">
        <v>32</v>
      </c>
      <c r="B65" s="213" t="s">
        <v>10</v>
      </c>
      <c r="C65" s="214">
        <f>SUM(D65:G65)</f>
        <v>0</v>
      </c>
      <c r="D65" s="214" t="str">
        <f>IFERROR($D$62*D48,"N/A")</f>
        <v>N/A</v>
      </c>
      <c r="E65" s="214" t="str">
        <f>IFERROR($D$62*E48,"N/A")</f>
        <v>N/A</v>
      </c>
      <c r="F65" s="214" t="str">
        <f>IFERROR($D$62*F48,"N/A")</f>
        <v>N/A</v>
      </c>
      <c r="G65" s="214" t="str">
        <f>IFERROR($D$62*G48,"N/A")</f>
        <v>N/A</v>
      </c>
    </row>
    <row r="66" spans="1:20" x14ac:dyDescent="0.2">
      <c r="A66" s="215"/>
      <c r="B66" s="216" t="s">
        <v>37</v>
      </c>
      <c r="C66" s="217"/>
      <c r="D66" s="218"/>
      <c r="E66" s="142"/>
      <c r="F66" s="142"/>
      <c r="G66" s="143"/>
    </row>
    <row r="67" spans="1:20" x14ac:dyDescent="0.2">
      <c r="A67" s="219">
        <v>33</v>
      </c>
      <c r="B67" s="220" t="s">
        <v>38</v>
      </c>
      <c r="C67" s="221">
        <f>Data!B27</f>
        <v>0</v>
      </c>
      <c r="D67" s="222"/>
      <c r="E67" s="145"/>
      <c r="F67" s="145"/>
      <c r="G67" s="146"/>
    </row>
    <row r="68" spans="1:20" ht="25.5" x14ac:dyDescent="0.2">
      <c r="A68" s="219">
        <v>34</v>
      </c>
      <c r="B68" s="173" t="s">
        <v>98</v>
      </c>
      <c r="C68" s="150">
        <f>Data!B28</f>
        <v>0</v>
      </c>
      <c r="D68" s="222"/>
      <c r="E68" s="145"/>
      <c r="F68" s="145"/>
      <c r="G68" s="146"/>
    </row>
    <row r="69" spans="1:20" x14ac:dyDescent="0.2">
      <c r="A69" s="219">
        <v>35</v>
      </c>
      <c r="B69" s="220" t="s">
        <v>39</v>
      </c>
      <c r="C69" s="200">
        <f>C67*C68</f>
        <v>0</v>
      </c>
      <c r="D69" s="222"/>
      <c r="E69" s="145"/>
      <c r="F69" s="145"/>
      <c r="G69" s="146"/>
    </row>
    <row r="70" spans="1:20" x14ac:dyDescent="0.2">
      <c r="A70" s="223">
        <v>36</v>
      </c>
      <c r="B70" s="224" t="s">
        <v>99</v>
      </c>
      <c r="C70" s="225">
        <f>C67-C69</f>
        <v>0</v>
      </c>
      <c r="D70" s="222"/>
      <c r="E70" s="145"/>
      <c r="F70" s="145"/>
      <c r="G70" s="146"/>
    </row>
    <row r="71" spans="1:20" ht="51" x14ac:dyDescent="0.2">
      <c r="A71" s="219">
        <v>37</v>
      </c>
      <c r="B71" s="173" t="s">
        <v>141</v>
      </c>
      <c r="C71" s="150">
        <f>Assumptions!B47</f>
        <v>0</v>
      </c>
      <c r="D71" s="145"/>
      <c r="E71" s="145"/>
      <c r="F71" s="145"/>
      <c r="G71" s="146"/>
    </row>
    <row r="72" spans="1:20" ht="26.25" thickBot="1" x14ac:dyDescent="0.25">
      <c r="A72" s="226">
        <v>38</v>
      </c>
      <c r="B72" s="227" t="s">
        <v>44</v>
      </c>
      <c r="C72" s="228">
        <f>C70*(1+C71)</f>
        <v>0</v>
      </c>
      <c r="D72" s="229"/>
      <c r="E72" s="229"/>
      <c r="F72" s="229"/>
      <c r="G72" s="230"/>
    </row>
    <row r="74" spans="1:20" s="232" customFormat="1" ht="55.15" customHeight="1" x14ac:dyDescent="0.2">
      <c r="A74" s="239" t="s">
        <v>152</v>
      </c>
      <c r="B74" s="239"/>
      <c r="C74" s="239"/>
      <c r="D74" s="239"/>
      <c r="E74" s="239"/>
      <c r="F74" s="239"/>
      <c r="G74" s="239"/>
      <c r="H74" s="231"/>
      <c r="I74" s="231"/>
      <c r="J74" s="231"/>
      <c r="K74" s="231"/>
      <c r="L74" s="231"/>
      <c r="M74" s="231"/>
      <c r="N74" s="231"/>
      <c r="O74" s="231"/>
      <c r="P74" s="231"/>
      <c r="Q74" s="231"/>
      <c r="R74" s="231"/>
      <c r="S74" s="231"/>
      <c r="T74" s="231"/>
    </row>
  </sheetData>
  <sheetProtection formatCells="0" formatColumns="0" formatRows="0"/>
  <mergeCells count="8">
    <mergeCell ref="A1:G1"/>
    <mergeCell ref="A74:G74"/>
    <mergeCell ref="A50:G50"/>
    <mergeCell ref="B2:G2"/>
    <mergeCell ref="A3:G3"/>
    <mergeCell ref="A12:G12"/>
    <mergeCell ref="A33:G33"/>
    <mergeCell ref="A23:G23"/>
  </mergeCells>
  <pageMargins left="0.7" right="0.7" top="0.75" bottom="0.75" header="0.3" footer="0.3"/>
  <pageSetup scale="88" orientation="portrait" r:id="rId1"/>
  <headerFooter>
    <oddHeader>&amp;CFoster Home Estimator</oddHeader>
    <oddFooter>&amp;Cpage &amp;P&amp;R&amp;F</oddFooter>
  </headerFooter>
  <rowBreaks count="1" manualBreakCount="1">
    <brk id="32" max="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T11"/>
  <sheetViews>
    <sheetView workbookViewId="0">
      <selection activeCell="F1" sqref="F1"/>
    </sheetView>
  </sheetViews>
  <sheetFormatPr defaultColWidth="8.7109375" defaultRowHeight="12.75" x14ac:dyDescent="0.2"/>
  <cols>
    <col min="1" max="1" width="45.85546875" style="3" customWidth="1"/>
    <col min="2" max="2" width="20.7109375" style="4" customWidth="1"/>
    <col min="3" max="3" width="20.7109375" style="5" customWidth="1"/>
    <col min="4" max="16384" width="8.7109375" style="3"/>
  </cols>
  <sheetData>
    <row r="1" spans="1:20" s="7" customFormat="1" ht="106.5" customHeight="1" thickBot="1" x14ac:dyDescent="0.25">
      <c r="A1" s="259" t="s">
        <v>158</v>
      </c>
      <c r="B1" s="259"/>
      <c r="C1" s="259"/>
      <c r="D1" s="234"/>
      <c r="E1" s="234"/>
      <c r="F1" s="234"/>
      <c r="G1" s="234"/>
      <c r="H1" s="6"/>
      <c r="I1" s="6"/>
      <c r="J1" s="6"/>
      <c r="K1" s="6"/>
      <c r="L1" s="6"/>
      <c r="M1" s="6"/>
      <c r="N1" s="6"/>
      <c r="O1" s="6"/>
      <c r="P1" s="6"/>
      <c r="Q1" s="6"/>
      <c r="R1" s="6"/>
      <c r="S1" s="6"/>
      <c r="T1" s="6"/>
    </row>
    <row r="2" spans="1:20" ht="48.4" customHeight="1" x14ac:dyDescent="0.2">
      <c r="A2" s="256" t="s">
        <v>51</v>
      </c>
      <c r="B2" s="257"/>
      <c r="C2" s="258"/>
    </row>
    <row r="3" spans="1:20" ht="15" x14ac:dyDescent="0.2">
      <c r="A3" s="29"/>
      <c r="B3" s="30" t="s">
        <v>0</v>
      </c>
      <c r="C3" s="31" t="s">
        <v>52</v>
      </c>
    </row>
    <row r="4" spans="1:20" ht="15" x14ac:dyDescent="0.2">
      <c r="A4" s="27" t="s">
        <v>53</v>
      </c>
      <c r="B4" s="32"/>
      <c r="C4" s="33">
        <f>C5/B5</f>
        <v>0</v>
      </c>
    </row>
    <row r="5" spans="1:20" ht="15" x14ac:dyDescent="0.2">
      <c r="A5" s="27" t="s">
        <v>54</v>
      </c>
      <c r="B5" s="34">
        <f>Data!B43</f>
        <v>1</v>
      </c>
      <c r="C5" s="33">
        <f>C6/B6</f>
        <v>0</v>
      </c>
    </row>
    <row r="6" spans="1:20" ht="15" x14ac:dyDescent="0.2">
      <c r="A6" s="27" t="s">
        <v>55</v>
      </c>
      <c r="B6" s="34">
        <f>Data!B44</f>
        <v>1</v>
      </c>
      <c r="C6" s="33">
        <f>C7/B7</f>
        <v>0</v>
      </c>
    </row>
    <row r="7" spans="1:20" ht="15" x14ac:dyDescent="0.2">
      <c r="A7" s="27" t="s">
        <v>56</v>
      </c>
      <c r="B7" s="34">
        <f>Data!B45</f>
        <v>1</v>
      </c>
      <c r="C7" s="33">
        <f>C9/B8</f>
        <v>0</v>
      </c>
    </row>
    <row r="8" spans="1:20" ht="15" x14ac:dyDescent="0.2">
      <c r="A8" s="27" t="s">
        <v>100</v>
      </c>
      <c r="B8" s="34">
        <f>Data!B46</f>
        <v>1</v>
      </c>
      <c r="C8" s="35"/>
    </row>
    <row r="9" spans="1:20" ht="15" x14ac:dyDescent="0.2">
      <c r="A9" s="28" t="s">
        <v>57</v>
      </c>
      <c r="B9" s="36"/>
      <c r="C9" s="37">
        <f>FHestimator!C48</f>
        <v>0</v>
      </c>
    </row>
    <row r="11" spans="1:20" ht="54.6" customHeight="1" x14ac:dyDescent="0.2">
      <c r="A11" s="239" t="s">
        <v>152</v>
      </c>
      <c r="B11" s="239"/>
      <c r="C11" s="239"/>
      <c r="D11" s="236"/>
      <c r="E11" s="236"/>
      <c r="F11" s="236"/>
      <c r="G11" s="236"/>
    </row>
  </sheetData>
  <mergeCells count="3">
    <mergeCell ref="A2:C2"/>
    <mergeCell ref="A1:C1"/>
    <mergeCell ref="A11:C11"/>
  </mergeCells>
  <pageMargins left="0.75" right="0.75" top="1" bottom="1" header="0.5" footer="0.5"/>
  <pageSetup orientation="portrait" horizont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Developer Notes</vt:lpstr>
      <vt:lpstr>Assumptions</vt:lpstr>
      <vt:lpstr>Data</vt:lpstr>
      <vt:lpstr>FHestimator</vt:lpstr>
      <vt:lpstr>Recruiting needs</vt:lpstr>
      <vt:lpstr>Assumptions!Print_Area</vt:lpstr>
      <vt:lpstr>Data!Print_Area</vt:lpstr>
      <vt:lpstr>FHestimator!Print_Area</vt:lpstr>
      <vt:lpstr>'Recruiting needs'!Print_Area</vt:lpstr>
      <vt:lpstr>Assumptions!Print_Titles</vt:lpstr>
    </vt:vector>
  </TitlesOfParts>
  <Company>Wildfire Associates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Judy</dc:creator>
  <cp:lastModifiedBy>Leah Glasheen</cp:lastModifiedBy>
  <cp:lastPrinted>2016-04-26T20:57:39Z</cp:lastPrinted>
  <dcterms:created xsi:type="dcterms:W3CDTF">2008-01-21T18:22:19Z</dcterms:created>
  <dcterms:modified xsi:type="dcterms:W3CDTF">2016-06-17T19:00:47Z</dcterms:modified>
</cp:coreProperties>
</file>